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u\Desktop\"/>
    </mc:Choice>
  </mc:AlternateContent>
  <xr:revisionPtr revIDLastSave="0" documentId="8_{B2240F16-E38E-4544-8CB8-BB8A53F7F569}" xr6:coauthVersionLast="47" xr6:coauthVersionMax="47" xr10:uidLastSave="{00000000-0000-0000-0000-000000000000}"/>
  <bookViews>
    <workbookView xWindow="-98" yWindow="-98" windowWidth="20715" windowHeight="13875" firstSheet="6" xr2:uid="{68309467-33C4-904A-B3F8-FF45DBD786AC}"/>
  </bookViews>
  <sheets>
    <sheet name="Instructions" sheetId="12" r:id="rId1"/>
    <sheet name="Nano Physics Schedule" sheetId="2" r:id="rId2"/>
    <sheet name="Nano Physics Checklist 1" sheetId="9" r:id="rId3"/>
    <sheet name="Nano Physics Checklist 2" sheetId="8" r:id="rId4"/>
    <sheet name="Nano Physics Minors" sheetId="10" r:id="rId5"/>
    <sheet name="Nano Physics Certificates" sheetId="11" r:id="rId6"/>
    <sheet name="Portfolio" sheetId="13" r:id="rId7"/>
  </sheets>
  <definedNames>
    <definedName name="All" comment="Whole sheet to find the course ">'Nano Physics Schedule'!$C$6:$R$57</definedName>
    <definedName name="Course">'Nano Physics Checklist 1'!$C1</definedName>
    <definedName name="ECE_Grade">'Nano Physics Checklist 1'!$E1</definedName>
    <definedName name="ECE_Retake">'Nano Physics Checklist 1'!$F1</definedName>
    <definedName name="ENGR_Grade">'Nano Physics Checklist 1'!$E1048572</definedName>
    <definedName name="ENGR_Retake">'Nano Physics Checklist 1'!$F1048572</definedName>
    <definedName name="Fall" comment="Fall Semester including grades">'Nano Physics Schedule'!$C$6:$E$57</definedName>
    <definedName name="GENSCI_Grade">'Nano Physics Checklist 1'!$E1048568</definedName>
    <definedName name="GENSCI_Retake">'Nano Physics Checklist 1'!$F1048568</definedName>
    <definedName name="Hum_Socsci_Grade">'Nano Physics Checklist 1'!$E20</definedName>
    <definedName name="HumSoc_Retake">'Nano Physics Checklist 1'!$F20</definedName>
    <definedName name="Math_Grade">'Nano Physics Checklist 1'!$E17</definedName>
    <definedName name="Math_Retake">'Nano Physics Checklist 1'!$F17</definedName>
    <definedName name="MEMS_Grade">'Nano Physics Checklist 1'!$E12</definedName>
    <definedName name="MEMS_Retake">'Nano Physics Checklist 1'!$F12</definedName>
    <definedName name="Nano_Snr_Grade">'Nano Physics Checklist 1'!$E37</definedName>
    <definedName name="NanoSr_Retake">'Nano Physics Checklist 1'!$F37</definedName>
    <definedName name="Spring" comment="Spring Courses with Grades">'Nano Physics Schedule'!$H$6:$J$57</definedName>
    <definedName name="Summer" comment="Summer Courses/Grades">'Nano Physics Schedule'!$M$6:$O$57</definedName>
    <definedName name="Transfer" comment="Transfer Courses with Grades">'Nano Physics Schedule'!$R$6:$S$24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" l="1"/>
  <c r="P56" i="2"/>
  <c r="K56" i="2"/>
  <c r="F56" i="2"/>
  <c r="K45" i="2"/>
  <c r="F45" i="2"/>
  <c r="F34" i="2"/>
  <c r="K34" i="2"/>
  <c r="P45" i="2"/>
  <c r="P34" i="2"/>
  <c r="P23" i="2"/>
  <c r="P12" i="2"/>
  <c r="P55" i="2"/>
  <c r="P54" i="2"/>
  <c r="P53" i="2"/>
  <c r="P52" i="2"/>
  <c r="P51" i="2"/>
  <c r="P50" i="2"/>
  <c r="K55" i="2"/>
  <c r="K54" i="2"/>
  <c r="K53" i="2"/>
  <c r="K52" i="2"/>
  <c r="K51" i="2"/>
  <c r="K50" i="2"/>
  <c r="F55" i="2"/>
  <c r="F54" i="2"/>
  <c r="F53" i="2"/>
  <c r="F52" i="2"/>
  <c r="F51" i="2"/>
  <c r="F50" i="2"/>
  <c r="P44" i="2"/>
  <c r="P43" i="2"/>
  <c r="P42" i="2"/>
  <c r="P41" i="2"/>
  <c r="P40" i="2"/>
  <c r="P39" i="2"/>
  <c r="K44" i="2"/>
  <c r="K43" i="2"/>
  <c r="K42" i="2"/>
  <c r="K41" i="2"/>
  <c r="K40" i="2"/>
  <c r="K39" i="2"/>
  <c r="F44" i="2"/>
  <c r="F43" i="2"/>
  <c r="F42" i="2"/>
  <c r="F41" i="2"/>
  <c r="F40" i="2"/>
  <c r="F39" i="2"/>
  <c r="P33" i="2"/>
  <c r="P32" i="2"/>
  <c r="P31" i="2"/>
  <c r="P30" i="2"/>
  <c r="P29" i="2"/>
  <c r="P28" i="2"/>
  <c r="K33" i="2"/>
  <c r="K32" i="2"/>
  <c r="K31" i="2"/>
  <c r="K30" i="2"/>
  <c r="K29" i="2"/>
  <c r="K28" i="2"/>
  <c r="F33" i="2"/>
  <c r="F32" i="2"/>
  <c r="F31" i="2"/>
  <c r="F30" i="2"/>
  <c r="F29" i="2"/>
  <c r="F28" i="2"/>
  <c r="P22" i="2"/>
  <c r="P21" i="2"/>
  <c r="P20" i="2"/>
  <c r="P19" i="2"/>
  <c r="P18" i="2"/>
  <c r="P17" i="2"/>
  <c r="K22" i="2"/>
  <c r="K21" i="2"/>
  <c r="K20" i="2"/>
  <c r="K19" i="2"/>
  <c r="K18" i="2"/>
  <c r="K17" i="2"/>
  <c r="F22" i="2"/>
  <c r="F21" i="2"/>
  <c r="F20" i="2"/>
  <c r="F19" i="2"/>
  <c r="F18" i="2"/>
  <c r="F17" i="2"/>
  <c r="F23" i="2" s="1"/>
  <c r="P11" i="2"/>
  <c r="P10" i="2"/>
  <c r="P9" i="2"/>
  <c r="P8" i="2"/>
  <c r="P7" i="2"/>
  <c r="P6" i="2"/>
  <c r="K11" i="2"/>
  <c r="K10" i="2"/>
  <c r="K9" i="2"/>
  <c r="K8" i="2"/>
  <c r="K7" i="2"/>
  <c r="K6" i="2"/>
  <c r="K12" i="2" s="1"/>
  <c r="F6" i="2"/>
  <c r="F11" i="2" l="1"/>
  <c r="F10" i="2"/>
  <c r="F9" i="2"/>
  <c r="F8" i="2"/>
  <c r="F7" i="2"/>
  <c r="F12" i="2" l="1"/>
  <c r="E21" i="9"/>
  <c r="D21" i="9" s="1"/>
  <c r="E15" i="9"/>
  <c r="E9" i="9"/>
  <c r="B14" i="8" s="1"/>
  <c r="E35" i="9"/>
  <c r="E12" i="9"/>
  <c r="B17" i="8" s="1"/>
  <c r="E29" i="9"/>
  <c r="E23" i="9"/>
  <c r="F4" i="8" s="1"/>
  <c r="E17" i="9"/>
  <c r="E43" i="9"/>
  <c r="E20" i="9"/>
  <c r="D20" i="9" s="1"/>
  <c r="E5" i="9"/>
  <c r="E4" i="9"/>
  <c r="E27" i="9" l="1"/>
  <c r="E37" i="9"/>
  <c r="E30" i="9"/>
  <c r="E14" i="9"/>
  <c r="B23" i="8" s="1"/>
  <c r="E39" i="9"/>
  <c r="F28" i="8" s="1"/>
  <c r="E44" i="9"/>
  <c r="E31" i="9"/>
  <c r="D31" i="9" s="1"/>
  <c r="E25" i="9"/>
  <c r="D25" i="9" s="1"/>
  <c r="E22" i="9"/>
  <c r="D22" i="9" s="1"/>
  <c r="E11" i="9"/>
  <c r="B16" i="8" s="1"/>
  <c r="E6" i="9"/>
  <c r="D6" i="9" s="1"/>
  <c r="E13" i="9"/>
  <c r="B18" i="8" s="1"/>
  <c r="E32" i="9"/>
  <c r="E42" i="9"/>
  <c r="E34" i="9"/>
  <c r="F23" i="8" s="1"/>
  <c r="E18" i="9"/>
  <c r="B27" i="8" s="1"/>
  <c r="E40" i="9"/>
  <c r="J4" i="8" s="1"/>
  <c r="E16" i="9"/>
  <c r="D16" i="9" s="1"/>
  <c r="E28" i="9"/>
  <c r="D28" i="9" s="1"/>
  <c r="E41" i="9"/>
  <c r="D41" i="9" s="1"/>
  <c r="E26" i="9"/>
  <c r="E36" i="9"/>
  <c r="E33" i="9"/>
  <c r="D33" i="9" s="1"/>
  <c r="E24" i="9"/>
  <c r="D24" i="9" s="1"/>
  <c r="E10" i="9"/>
  <c r="B15" i="8" s="1"/>
  <c r="E38" i="9"/>
  <c r="F27" i="8" s="1"/>
  <c r="E7" i="9"/>
  <c r="B7" i="8" s="1"/>
  <c r="E8" i="9"/>
  <c r="B13" i="8" s="1"/>
  <c r="E19" i="9"/>
  <c r="D39" i="9"/>
  <c r="F9" i="8"/>
  <c r="D34" i="9"/>
  <c r="D44" i="9"/>
  <c r="J8" i="8"/>
  <c r="D30" i="9"/>
  <c r="F14" i="8"/>
  <c r="F6" i="8"/>
  <c r="D43" i="9"/>
  <c r="J7" i="8"/>
  <c r="D32" i="9"/>
  <c r="F16" i="8"/>
  <c r="D42" i="9"/>
  <c r="J6" i="8"/>
  <c r="D27" i="9"/>
  <c r="F8" i="8"/>
  <c r="D29" i="9"/>
  <c r="F13" i="8"/>
  <c r="D26" i="9"/>
  <c r="F7" i="8"/>
  <c r="D36" i="9"/>
  <c r="F25" i="8"/>
  <c r="D35" i="9"/>
  <c r="F24" i="8"/>
  <c r="D37" i="9"/>
  <c r="F26" i="8"/>
  <c r="D12" i="9"/>
  <c r="D19" i="9"/>
  <c r="D5" i="9"/>
  <c r="B5" i="8"/>
  <c r="D7" i="9"/>
  <c r="D11" i="9"/>
  <c r="D4" i="9"/>
  <c r="B4" i="8"/>
  <c r="D9" i="9"/>
  <c r="D14" i="9"/>
  <c r="D15" i="9"/>
  <c r="D17" i="9"/>
  <c r="D23" i="9"/>
  <c r="B31" i="8"/>
  <c r="B29" i="8"/>
  <c r="B30" i="8"/>
  <c r="B6" i="8"/>
  <c r="B28" i="8"/>
  <c r="B26" i="8"/>
  <c r="B24" i="8"/>
  <c r="B25" i="8"/>
  <c r="F15" i="8" l="1"/>
  <c r="D18" i="9"/>
  <c r="D8" i="9"/>
  <c r="D13" i="9"/>
  <c r="D38" i="9"/>
  <c r="J5" i="8"/>
  <c r="F17" i="8"/>
  <c r="D40" i="9"/>
  <c r="F5" i="8"/>
  <c r="D10" i="9"/>
</calcChain>
</file>

<file path=xl/sharedStrings.xml><?xml version="1.0" encoding="utf-8"?>
<sst xmlns="http://schemas.openxmlformats.org/spreadsheetml/2006/main" count="465" uniqueCount="266">
  <si>
    <t>Sheets</t>
  </si>
  <si>
    <t>Schedule</t>
  </si>
  <si>
    <t xml:space="preserve">Use the Drop Down list in the appropriate cells to populate courses and weights in the schedule. </t>
  </si>
  <si>
    <t>Populate the grades column to see your term GPA</t>
  </si>
  <si>
    <t>Changes within this sheet will automatically populate the other checklist tabs.</t>
  </si>
  <si>
    <t>Checklist 1</t>
  </si>
  <si>
    <t>When you populate your schedule with courses, next to the course you will see a checkmark</t>
  </si>
  <si>
    <t>When you populate your schedule with grades for the corresponding courses, you will see your grade next to the course you’ve completed</t>
  </si>
  <si>
    <r>
      <t xml:space="preserve">If the grade you insert is W (withdraw) or F (Fail/Repeating), the </t>
    </r>
    <r>
      <rPr>
        <i/>
        <sz val="13"/>
        <color theme="1"/>
        <rFont val="Calibri"/>
        <family val="2"/>
        <scheme val="minor"/>
      </rPr>
      <t>Nano Physics Checklist 1</t>
    </r>
    <r>
      <rPr>
        <sz val="13"/>
        <color theme="1"/>
        <rFont val="Calibri"/>
        <family val="2"/>
        <scheme val="minor"/>
      </rPr>
      <t xml:space="preserve"> will not mark the course as complete until it is taken again</t>
    </r>
  </si>
  <si>
    <r>
      <t>NOTE</t>
    </r>
    <r>
      <rPr>
        <sz val="13"/>
        <color theme="1"/>
        <rFont val="Calibri"/>
        <family val="2"/>
        <scheme val="minor"/>
      </rPr>
      <t xml:space="preserve">: If you withdraw from, fail, or choose to repeat a course, you MUST insert the grade from when you retake the course in the column titled </t>
    </r>
    <r>
      <rPr>
        <b/>
        <sz val="13"/>
        <color theme="1"/>
        <rFont val="Calibri"/>
        <family val="2"/>
        <scheme val="minor"/>
      </rPr>
      <t>Grade If Retaken</t>
    </r>
    <r>
      <rPr>
        <sz val="13"/>
        <color theme="1"/>
        <rFont val="Calibri"/>
        <family val="2"/>
        <scheme val="minor"/>
      </rPr>
      <t xml:space="preserve">. </t>
    </r>
  </si>
  <si>
    <t>Use the dropdown list for the grades in this column</t>
  </si>
  <si>
    <r>
      <t xml:space="preserve">The repeated grade will automatically be reflected in </t>
    </r>
    <r>
      <rPr>
        <i/>
        <sz val="13"/>
        <color theme="1"/>
        <rFont val="Calibri"/>
        <family val="2"/>
        <scheme val="minor"/>
      </rPr>
      <t>Nano Physics Checklist 2</t>
    </r>
  </si>
  <si>
    <r>
      <rPr>
        <b/>
        <sz val="12"/>
        <color rgb="FF000000"/>
        <rFont val="Calibri"/>
        <family val="2"/>
      </rPr>
      <t>NOTE</t>
    </r>
    <r>
      <rPr>
        <sz val="12"/>
        <color rgb="FF000000"/>
        <rFont val="Calibri"/>
        <family val="2"/>
      </rPr>
      <t xml:space="preserve">: If you took an honors or substitute course that satisfies the requirement of a course listed, you can change the name of the course in Checklist 1 and 2, and is it will be reflected in the dropdown list of the shecdule </t>
    </r>
  </si>
  <si>
    <t xml:space="preserve">You may also fill in the names of electives, that inclueds co-op rotations 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</si>
  <si>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 xml:space="preserve">: When </t>
    </r>
    <r>
      <rPr>
        <b/>
        <sz val="12"/>
        <color theme="1"/>
        <rFont val="Calibri"/>
        <family val="2"/>
        <scheme val="minor"/>
      </rPr>
      <t>all</t>
    </r>
    <r>
      <rPr>
        <sz val="12"/>
        <color theme="1"/>
        <rFont val="Calibri"/>
        <family val="2"/>
        <scheme val="minor"/>
      </rPr>
      <t xml:space="preserve"> the co/prerequisites for a course have been met, the co/prerequisites column in the corresponding row will be highlighted green</t>
    </r>
  </si>
  <si>
    <t>Until the co/prerequisites are met, the cell will be highlighted yellow</t>
  </si>
  <si>
    <t>Checklist 2</t>
  </si>
  <si>
    <t>When you populate your schedule, the completed course numbers will be highlighted green</t>
  </si>
  <si>
    <t>Grades from Transfer/AP credit courses will be highlighted yellow (just cause)</t>
  </si>
  <si>
    <t>Minors </t>
  </si>
  <si>
    <t>This sheet carries information about the most common minors for the specific track you are on</t>
  </si>
  <si>
    <t>Certificates</t>
  </si>
  <si>
    <t>This sheet carries information about the most common certificates for the specific track you are on</t>
  </si>
  <si>
    <t xml:space="preserve">Portfolio </t>
  </si>
  <si>
    <t>This sheet is for you to populate with relevant projects, papers, etc. You categorize each entry with the ABET criteria it most relates to, and write a breif explanation for your choice</t>
  </si>
  <si>
    <t>Useful Links</t>
  </si>
  <si>
    <t>Engineering Science main page</t>
  </si>
  <si>
    <t xml:space="preserve">https://www.engineering.pitt.edu/departments/mems/undergraduate/engineering-science/ </t>
  </si>
  <si>
    <t>ABET Requirements (for portfolio)</t>
  </si>
  <si>
    <t xml:space="preserve">https://www.abet.org/accreditation/accreditation-criteria/criteria-for-accrediting-engineering-programs-2021-2022/ </t>
  </si>
  <si>
    <t>YEAR 1</t>
  </si>
  <si>
    <t>Fall</t>
  </si>
  <si>
    <t xml:space="preserve">Weight </t>
  </si>
  <si>
    <t>Grade</t>
  </si>
  <si>
    <t xml:space="preserve">Grade Point </t>
  </si>
  <si>
    <t>Spring</t>
  </si>
  <si>
    <t>Summer</t>
  </si>
  <si>
    <t>Transfer/AP</t>
  </si>
  <si>
    <t>CHEM 0960: General Chemisty for Engineers 1</t>
  </si>
  <si>
    <t>F/R</t>
  </si>
  <si>
    <t>A</t>
  </si>
  <si>
    <t>Senior Design 1</t>
  </si>
  <si>
    <t>ENGR 0011: Introduction to Engineering Analysis</t>
  </si>
  <si>
    <t>A-</t>
  </si>
  <si>
    <t xml:space="preserve"> </t>
  </si>
  <si>
    <t xml:space="preserve">ENGR 0012: Engineering Computing </t>
  </si>
  <si>
    <t>MATH 0220: Analytical Geometry &amp; Calculus 1</t>
  </si>
  <si>
    <t>MATH 0230: Analytical Geometry &amp; Calculus 2</t>
  </si>
  <si>
    <t xml:space="preserve">PHYS 0174: Physics for Science &amp; Engineering 1  </t>
  </si>
  <si>
    <t>C</t>
  </si>
  <si>
    <t>PHYS 0175: Physics for Science &amp; Engineering 2</t>
  </si>
  <si>
    <t>Engr comp</t>
  </si>
  <si>
    <t>Humanity/ Social Science Elective 2</t>
  </si>
  <si>
    <r>
      <t>Notes</t>
    </r>
    <r>
      <rPr>
        <b/>
        <sz val="12"/>
        <rFont val="Calibri"/>
        <family val="2"/>
        <scheme val="minor"/>
      </rPr>
      <t>:</t>
    </r>
  </si>
  <si>
    <t xml:space="preserve">Term GPA </t>
  </si>
  <si>
    <t>YEAR 2</t>
  </si>
  <si>
    <t>ECE 0101: Linear Circuits &amp; Systems</t>
  </si>
  <si>
    <t>ECE 0301: Problem Solving in C++</t>
  </si>
  <si>
    <t xml:space="preserve">ENGR 0135: Statics &amp; Mechanics of Materials 1 </t>
  </si>
  <si>
    <t xml:space="preserve">MATH 0290: Differential Equations </t>
  </si>
  <si>
    <t>MATH 0280: Matrices &amp; Linear Algebra</t>
  </si>
  <si>
    <t>MEMS 0048: Thermodynamics of Materials</t>
  </si>
  <si>
    <t>PHYS 0219: Basic Lab Physics</t>
  </si>
  <si>
    <t>YEAR 3</t>
  </si>
  <si>
    <t>YEAR 4</t>
  </si>
  <si>
    <t>YEAR 5</t>
  </si>
  <si>
    <t>Nanotechnology Physics Curriculum Courses</t>
  </si>
  <si>
    <t xml:space="preserve">Completed </t>
  </si>
  <si>
    <t>Grade if retaken</t>
  </si>
  <si>
    <t xml:space="preserve">Co/Prerequisites </t>
  </si>
  <si>
    <t>Offered</t>
  </si>
  <si>
    <t xml:space="preserve">PHYS 0175/ENGR 0012/Math 0280, 0290 </t>
  </si>
  <si>
    <t>F/Sp</t>
  </si>
  <si>
    <t>ECE 0102: Microelectronic Circuits &amp; Lab</t>
  </si>
  <si>
    <t>ECE 0101</t>
  </si>
  <si>
    <t>S/Su</t>
  </si>
  <si>
    <t xml:space="preserve">ENGR 0012 </t>
  </si>
  <si>
    <t>ECE 1251: Fabrication &amp; Design in Nanotech</t>
  </si>
  <si>
    <t>Sp</t>
  </si>
  <si>
    <t>F</t>
  </si>
  <si>
    <t xml:space="preserve">ENGR 0011 </t>
  </si>
  <si>
    <t>ENGR 0022: Material Structures &amp; Properties</t>
  </si>
  <si>
    <t xml:space="preserve">PHYS 0175/ MATH 0230 </t>
  </si>
  <si>
    <t xml:space="preserve">MATH 0230/PHYS 0174 </t>
  </si>
  <si>
    <t>F/Sp/Su</t>
  </si>
  <si>
    <t>ENGR 0021: Probability &amp; Statistics</t>
  </si>
  <si>
    <t>MATH 0230</t>
  </si>
  <si>
    <t>ENGR 0240: Introduction to Nanotechnology &amp; Nanoengineering</t>
  </si>
  <si>
    <t>MATH 0230/PHYS 0175</t>
  </si>
  <si>
    <t>CHEM 0970: General Chemisty for Engineers 2</t>
  </si>
  <si>
    <t>CHEM 0960</t>
  </si>
  <si>
    <t>MATH 0220</t>
  </si>
  <si>
    <t xml:space="preserve">PHYS 0174/ MATH 0230 </t>
  </si>
  <si>
    <t xml:space="preserve">PHYS 0175 </t>
  </si>
  <si>
    <t>PHYS 0477: Principles of Modern Physics 1</t>
  </si>
  <si>
    <t>PHYS 0175/ MATH 0240</t>
  </si>
  <si>
    <t>PHYS 0481: Principles of Modern Physics 2</t>
  </si>
  <si>
    <t>PHYS 0477</t>
  </si>
  <si>
    <t>S</t>
  </si>
  <si>
    <t>Upper Level Physics 1</t>
  </si>
  <si>
    <t>Upper Level Physics 2</t>
  </si>
  <si>
    <t>Humanity Elective</t>
  </si>
  <si>
    <t>Social Science Elective</t>
  </si>
  <si>
    <t>Humanity/ Social Science Elective 3</t>
  </si>
  <si>
    <t>Humanity/ Social Science Elective 4</t>
  </si>
  <si>
    <t>MATH 0240: Analytical Geometry &amp; Calculus 3</t>
  </si>
  <si>
    <t>PHYS 0175/CHEM 0960</t>
  </si>
  <si>
    <t>MEMS 1053: Structures of Crystals</t>
  </si>
  <si>
    <t>ENGR 0022</t>
  </si>
  <si>
    <t>MEMS 1010: Experimental Methods in MSE</t>
  </si>
  <si>
    <t>MEMS 1057: Micro/Nano Manufacturing</t>
  </si>
  <si>
    <t>MEMS 1059: Phase Equilibria</t>
  </si>
  <si>
    <t>ENGR 0022/ MEMS 0048</t>
  </si>
  <si>
    <t>MEMS 1063: Phase Transformations</t>
  </si>
  <si>
    <t xml:space="preserve">MEMS 1053/ MEMS 1059 </t>
  </si>
  <si>
    <t>Nanotechnology Program Elective 1</t>
  </si>
  <si>
    <t>Nanotechnology Program Elective 2</t>
  </si>
  <si>
    <t>Nanotechnology Program Elective 3</t>
  </si>
  <si>
    <t>Senior Design 2</t>
  </si>
  <si>
    <t>weight</t>
  </si>
  <si>
    <t>grade</t>
  </si>
  <si>
    <t>A+</t>
  </si>
  <si>
    <t>B+</t>
  </si>
  <si>
    <t>B</t>
  </si>
  <si>
    <t>B-</t>
  </si>
  <si>
    <t>C+</t>
  </si>
  <si>
    <t>C-</t>
  </si>
  <si>
    <t>D+</t>
  </si>
  <si>
    <t>D</t>
  </si>
  <si>
    <t>D-</t>
  </si>
  <si>
    <t>W</t>
  </si>
  <si>
    <t>ECE</t>
  </si>
  <si>
    <t>HUMANITIES/ SOCIAL SCIENCE</t>
  </si>
  <si>
    <t>NANOTECHNOLOGY/SENIOR DESIGN</t>
  </si>
  <si>
    <t>Course</t>
  </si>
  <si>
    <t>Linear Circuits &amp; Systems</t>
  </si>
  <si>
    <t>Humanities Elective</t>
  </si>
  <si>
    <t>Microelectronic Ciruits</t>
  </si>
  <si>
    <t>ECE 0102</t>
  </si>
  <si>
    <t>Problem Solving in C++</t>
  </si>
  <si>
    <t>ECE 0301</t>
  </si>
  <si>
    <t>Humanities/Social Science 1</t>
  </si>
  <si>
    <t>Fabrication &amp; Design in Nanotech</t>
  </si>
  <si>
    <t>ECE 1251</t>
  </si>
  <si>
    <t>Humanities/Social Science 2</t>
  </si>
  <si>
    <t>Humanities/Social Science 3</t>
  </si>
  <si>
    <t>Humanities/Social Science 4</t>
  </si>
  <si>
    <t>GENERAL ENGINEERING</t>
  </si>
  <si>
    <t>MATH</t>
  </si>
  <si>
    <t>Introduction to Engineering Analysis</t>
  </si>
  <si>
    <t>ENGR 0011</t>
  </si>
  <si>
    <t>Analytical Geometry &amp; Calculus 1</t>
  </si>
  <si>
    <t>Engineering Computing</t>
  </si>
  <si>
    <t>ENGR 0012</t>
  </si>
  <si>
    <t>Analytical Geometry &amp; Calculus 2</t>
  </si>
  <si>
    <t>Probability &amp; Statistics</t>
  </si>
  <si>
    <t>ENGR 0021</t>
  </si>
  <si>
    <t>Analytical Geometry &amp; Calculus 3</t>
  </si>
  <si>
    <t>MATH 0240</t>
  </si>
  <si>
    <t>Materials Structure &amp; Properties</t>
  </si>
  <si>
    <t>Matricies &amp; Linear Algebra</t>
  </si>
  <si>
    <t>MATH 0280</t>
  </si>
  <si>
    <t>Statics &amp; Mechanics</t>
  </si>
  <si>
    <t>ENGR 0135</t>
  </si>
  <si>
    <t>Differential Equations</t>
  </si>
  <si>
    <t>MATH 0290</t>
  </si>
  <si>
    <t>Introduction to Nanotechnology &amp; Nanoengineering</t>
  </si>
  <si>
    <t>ENGR 0240</t>
  </si>
  <si>
    <t>GENERAL SCIENCE</t>
  </si>
  <si>
    <t>MEMS</t>
  </si>
  <si>
    <t>General Chemistry for Engineers 1</t>
  </si>
  <si>
    <t>Introduction to Thermodynamics</t>
  </si>
  <si>
    <t xml:space="preserve">MEMS 0048 </t>
  </si>
  <si>
    <t>General Chemistry for Engineers 2</t>
  </si>
  <si>
    <t>CHEM 0970</t>
  </si>
  <si>
    <t>Experimental Methods In MSE</t>
  </si>
  <si>
    <t>MEMS 1010</t>
  </si>
  <si>
    <t>Physics for Science &amp; Engineering 1</t>
  </si>
  <si>
    <t>PHYS 0174</t>
  </si>
  <si>
    <t>Structures Of Crystals</t>
  </si>
  <si>
    <t>MEMS 1053</t>
  </si>
  <si>
    <t>Physics for Science &amp; Engineering 2</t>
  </si>
  <si>
    <t>PHYS 0175</t>
  </si>
  <si>
    <t>Micro/Nano Manufacturing</t>
  </si>
  <si>
    <t>MEMS 1057</t>
  </si>
  <si>
    <t>Basic Lab Physics</t>
  </si>
  <si>
    <t>PHYS 0219</t>
  </si>
  <si>
    <t>Phase Equilibria</t>
  </si>
  <si>
    <t>MEMS 1059</t>
  </si>
  <si>
    <t>Principles of Mordern Physics 1</t>
  </si>
  <si>
    <t>PHYS 0481</t>
  </si>
  <si>
    <t>Phase Transformations</t>
  </si>
  <si>
    <t>MEMS 1063</t>
  </si>
  <si>
    <t>Principles of Mordern Physics 2</t>
  </si>
  <si>
    <t>Reccomended Minors</t>
  </si>
  <si>
    <t>Minimum Additional Courses</t>
  </si>
  <si>
    <t>Materials Science and Engineering Minor (15 credits)</t>
  </si>
  <si>
    <t>Physics Minor (16 credits)</t>
  </si>
  <si>
    <t xml:space="preserve">Link: </t>
  </si>
  <si>
    <t>Materials Science and Engineering Minor Requirements</t>
  </si>
  <si>
    <r>
      <t>Contact:</t>
    </r>
    <r>
      <rPr>
        <sz val="12"/>
        <rFont val="Calibri"/>
        <family val="2"/>
        <scheme val="minor"/>
      </rPr>
      <t xml:space="preserve"> </t>
    </r>
  </si>
  <si>
    <t>Ian Nettleship</t>
  </si>
  <si>
    <t>nettles@pitt.edu</t>
  </si>
  <si>
    <t>Minor Requirements:</t>
  </si>
  <si>
    <t>Credits:</t>
  </si>
  <si>
    <t>ENGR 0022: Materials Structure and Properties</t>
  </si>
  <si>
    <t>MEMS 0040: Materials and Manufacturing</t>
  </si>
  <si>
    <t>MEMS 1053: Structure of Crystals and Diffraction</t>
  </si>
  <si>
    <t>MEMS 1059: Phase Equilibria in Multi-Component Materials</t>
  </si>
  <si>
    <t>MEMS 1063: Phase Transformations and Microstructure Evolution</t>
  </si>
  <si>
    <t>Physics Minor Requirements</t>
  </si>
  <si>
    <t>Michael Wood-Vasey</t>
  </si>
  <si>
    <t>wmwv@pitt.edu</t>
  </si>
  <si>
    <t>PHYS 0174: Physics for Science and Engineering 1</t>
  </si>
  <si>
    <t>PHYS 0175: Physics for Science and Engineering 2</t>
  </si>
  <si>
    <t>PHYS 0219: Basic Laboratory Physics for Science and Engineering</t>
  </si>
  <si>
    <t xml:space="preserve">PHYS 0477: Principles of Modern Physics 1 </t>
  </si>
  <si>
    <t>Recommended Certificates</t>
  </si>
  <si>
    <t>Sustainability Certificate (18 Credits)</t>
  </si>
  <si>
    <t>Photonics Certificate (46-54 Credits)</t>
  </si>
  <si>
    <t>Sustainability Certificate Requirements</t>
  </si>
  <si>
    <t>David Sanchez</t>
  </si>
  <si>
    <t>david.sanchez@pitt.edu</t>
  </si>
  <si>
    <r>
      <t>Minimum Added Courses:</t>
    </r>
    <r>
      <rPr>
        <sz val="12"/>
        <rFont val="Calibri"/>
        <family val="2"/>
        <scheme val="minor"/>
      </rPr>
      <t xml:space="preserve"> </t>
    </r>
  </si>
  <si>
    <t>Certificate Requirements:</t>
  </si>
  <si>
    <t>ENGR 1905: Current Issues in Sustainability</t>
  </si>
  <si>
    <t>ENGR 1907:  Sustainability Capstone Experience</t>
  </si>
  <si>
    <t>CEE 1610: Engineering &amp; Sustainable Development </t>
  </si>
  <si>
    <t>Choose elective course</t>
  </si>
  <si>
    <t>Recommended Electives: HIST 1695, 1019, GSWS 1450, ECON 0530, 0360, SA 1340, PS 1542, ENGLIT 1005, 0710</t>
  </si>
  <si>
    <t>Photonics Certificate Requirements</t>
  </si>
  <si>
    <t>David Snoke</t>
  </si>
  <si>
    <t>snoke@pitt.edu</t>
  </si>
  <si>
    <t>*utilize an elective</t>
  </si>
  <si>
    <t>MATH 0280: Matrices and Linear Algebra</t>
  </si>
  <si>
    <t>MATH 0290: Differential Equations</t>
  </si>
  <si>
    <t>CHEM 0960: General Chem for Engineers 1  </t>
  </si>
  <si>
    <t>CHEM 0970: General Chem for Engineers 1  </t>
  </si>
  <si>
    <t>PHYS 0219: Basic Lab Physics for Science &amp; Engineering</t>
  </si>
  <si>
    <t xml:space="preserve">PHYS 0525: Analog and Digital Electronics OR ECE 1212: Electronic Circuit Design Lab </t>
  </si>
  <si>
    <t>*PHYS 1361: Wave Motion and Optics</t>
  </si>
  <si>
    <t>*ECE 1247: Semiconductor Device Theory</t>
  </si>
  <si>
    <t>*ECE 1232: Introduction to Lasers &amp; Optical Electronics</t>
  </si>
  <si>
    <t xml:space="preserve">*ECE 1266: Applications of Fields &amp; Waves </t>
  </si>
  <si>
    <t>Activity/Project/Paper/Work/Other</t>
  </si>
  <si>
    <t>Duration</t>
  </si>
  <si>
    <t>ABET Criterion 3</t>
  </si>
  <si>
    <t>Title</t>
  </si>
  <si>
    <t>Start Date</t>
  </si>
  <si>
    <t>End Date</t>
  </si>
  <si>
    <t>Hrs/Wk</t>
  </si>
  <si>
    <t>Position/Honors/Description/Responsibilities</t>
  </si>
  <si>
    <t>Skills Learned/Used</t>
  </si>
  <si>
    <t>Supervisor/Contact Person</t>
  </si>
  <si>
    <t>ABET Criteria Most Related</t>
  </si>
  <si>
    <t>Reason for ABET Choice</t>
  </si>
  <si>
    <t>1. an ability to identify, formulate, and solve complex engineering problems by applying principles of engineering, science, and mathematics</t>
  </si>
  <si>
    <t>occulla sidjhsa hsh</t>
  </si>
  <si>
    <t>dhgdgfgdsgu ei</t>
  </si>
  <si>
    <t>2. an ability to apply engineering design to produce solutions that meet specified needs with consideration of public health, safety, and welfare, as well as global, cultural, social, environmental, and economic factors</t>
  </si>
  <si>
    <t>3. an ability to communicate effectively with a range of audiences</t>
  </si>
  <si>
    <t>4. an ability to recognize ethical and professional responsibilities in engineering situations and make informed judgments, which must consider the impact of engineering solutions in global, economic, environmental, and societal contexts</t>
  </si>
  <si>
    <t>5.an ability to function effectively on a team whose members together provide leadership, create a collaborative and inclusive environment, establish goals, plan tasks, and meet objectives</t>
  </si>
  <si>
    <t>6. an ability to develop and conduct appropriate experimentation, analyze and interpret data, and use engineering judgment to draw conclusions</t>
  </si>
  <si>
    <t>7. an ability to acquire and apply new knowledge as needed, using appropriate learning strategies.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</si>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</sst>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3" x14ac:knownFonts="1"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303B42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333333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3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94D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9D08F"/>
        <bgColor indexed="64"/>
      </patternFill>
    </fill>
    <fill>
      <patternFill patternType="solid">
        <fgColor rgb="FFCB9BEC"/>
        <bgColor indexed="64"/>
      </patternFill>
    </fill>
    <fill>
      <patternFill patternType="solid">
        <fgColor rgb="FFEEA2E1"/>
        <bgColor indexed="64"/>
      </patternFill>
    </fill>
    <fill>
      <patternFill patternType="solid">
        <fgColor rgb="FFE99499"/>
        <bgColor indexed="64"/>
      </patternFill>
    </fill>
    <fill>
      <patternFill patternType="solid">
        <fgColor rgb="FFED9C65"/>
        <bgColor indexed="64"/>
      </patternFill>
    </fill>
    <fill>
      <patternFill patternType="solid">
        <fgColor rgb="FFFFD962"/>
        <bgColor indexed="64"/>
      </patternFill>
    </fill>
    <fill>
      <patternFill patternType="solid">
        <fgColor rgb="FF829AC4"/>
        <bgColor indexed="64"/>
      </patternFill>
    </fill>
    <fill>
      <patternFill patternType="solid">
        <fgColor rgb="FFFFE7EE"/>
        <bgColor indexed="64"/>
      </patternFill>
    </fill>
    <fill>
      <patternFill patternType="solid">
        <fgColor rgb="FFFADEFF"/>
        <bgColor indexed="64"/>
      </patternFill>
    </fill>
    <fill>
      <patternFill patternType="solid">
        <fgColor rgb="FFC593B9"/>
        <bgColor theme="4"/>
      </patternFill>
    </fill>
    <fill>
      <patternFill patternType="solid">
        <fgColor rgb="FFC593B9"/>
        <bgColor indexed="64"/>
      </patternFill>
    </fill>
    <fill>
      <patternFill patternType="solid">
        <fgColor rgb="FFEDCFF4"/>
        <bgColor theme="4" tint="0.79998168889431442"/>
      </patternFill>
    </fill>
    <fill>
      <patternFill patternType="solid">
        <fgColor rgb="FFEDCFF4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3" fillId="0" borderId="19" xfId="0" applyFont="1" applyBorder="1" applyAlignment="1">
      <alignment horizontal="center"/>
    </xf>
    <xf numFmtId="0" fontId="4" fillId="0" borderId="0" xfId="1" applyFill="1" applyBorder="1"/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10" borderId="5" xfId="0" applyFont="1" applyFill="1" applyBorder="1" applyAlignment="1">
      <alignment vertical="center"/>
    </xf>
    <xf numFmtId="0" fontId="9" fillId="10" borderId="8" xfId="0" applyFont="1" applyFill="1" applyBorder="1" applyAlignment="1">
      <alignment vertical="center"/>
    </xf>
    <xf numFmtId="0" fontId="9" fillId="11" borderId="8" xfId="0" applyFont="1" applyFill="1" applyBorder="1" applyAlignment="1">
      <alignment vertical="center"/>
    </xf>
    <xf numFmtId="0" fontId="9" fillId="12" borderId="8" xfId="0" applyFont="1" applyFill="1" applyBorder="1" applyAlignment="1">
      <alignment vertical="center"/>
    </xf>
    <xf numFmtId="0" fontId="9" fillId="7" borderId="8" xfId="0" applyFont="1" applyFill="1" applyBorder="1" applyAlignment="1">
      <alignment vertical="center"/>
    </xf>
    <xf numFmtId="0" fontId="9" fillId="13" borderId="8" xfId="0" applyFont="1" applyFill="1" applyBorder="1" applyAlignment="1">
      <alignment vertical="center"/>
    </xf>
    <xf numFmtId="0" fontId="9" fillId="8" borderId="8" xfId="0" applyFont="1" applyFill="1" applyBorder="1" applyAlignment="1">
      <alignment vertical="center"/>
    </xf>
    <xf numFmtId="0" fontId="9" fillId="9" borderId="8" xfId="0" applyFont="1" applyFill="1" applyBorder="1" applyAlignment="1">
      <alignment vertical="center"/>
    </xf>
    <xf numFmtId="0" fontId="9" fillId="9" borderId="8" xfId="0" applyFont="1" applyFill="1" applyBorder="1" applyAlignment="1">
      <alignment horizontal="left" vertical="center"/>
    </xf>
    <xf numFmtId="0" fontId="9" fillId="9" borderId="1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5" fillId="0" borderId="0" xfId="0" applyFont="1" applyAlignment="1">
      <alignment horizontal="center" vertical="top"/>
    </xf>
    <xf numFmtId="0" fontId="10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5" fillId="0" borderId="0" xfId="0" applyFont="1" applyAlignment="1">
      <alignment horizontal="left" vertical="top"/>
    </xf>
    <xf numFmtId="0" fontId="10" fillId="0" borderId="21" xfId="0" applyFont="1" applyBorder="1" applyAlignment="1">
      <alignment vertical="center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5" fillId="0" borderId="15" xfId="0" applyFont="1" applyBorder="1" applyAlignment="1">
      <alignment horizontal="center" vertical="top"/>
    </xf>
    <xf numFmtId="0" fontId="9" fillId="0" borderId="23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4" fillId="0" borderId="0" xfId="1" applyFill="1"/>
    <xf numFmtId="0" fontId="9" fillId="0" borderId="0" xfId="0" applyFont="1" applyAlignment="1">
      <alignment horizontal="right"/>
    </xf>
    <xf numFmtId="0" fontId="16" fillId="0" borderId="0" xfId="0" applyFont="1"/>
    <xf numFmtId="0" fontId="17" fillId="15" borderId="30" xfId="0" applyFont="1" applyFill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0" fillId="0" borderId="39" xfId="0" applyFont="1" applyBorder="1" applyAlignment="1">
      <alignment horizontal="left"/>
    </xf>
    <xf numFmtId="0" fontId="4" fillId="0" borderId="40" xfId="1" applyBorder="1"/>
    <xf numFmtId="0" fontId="9" fillId="0" borderId="40" xfId="0" applyFont="1" applyBorder="1"/>
    <xf numFmtId="0" fontId="9" fillId="0" borderId="41" xfId="0" applyFont="1" applyBorder="1"/>
    <xf numFmtId="0" fontId="10" fillId="0" borderId="42" xfId="0" applyFont="1" applyBorder="1" applyAlignment="1">
      <alignment horizontal="left"/>
    </xf>
    <xf numFmtId="0" fontId="4" fillId="0" borderId="0" xfId="1" applyBorder="1"/>
    <xf numFmtId="0" fontId="9" fillId="0" borderId="43" xfId="0" applyFont="1" applyBorder="1"/>
    <xf numFmtId="0" fontId="10" fillId="2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2" fillId="0" borderId="43" xfId="0" applyFont="1" applyBorder="1" applyAlignment="1">
      <alignment horizontal="center" vertical="center" wrapText="1"/>
    </xf>
    <xf numFmtId="0" fontId="9" fillId="0" borderId="42" xfId="0" applyFont="1" applyBorder="1"/>
    <xf numFmtId="0" fontId="9" fillId="0" borderId="0" xfId="0" applyFont="1" applyAlignment="1">
      <alignment horizontal="center" vertical="center"/>
    </xf>
    <xf numFmtId="0" fontId="9" fillId="2" borderId="42" xfId="0" applyFont="1" applyFill="1" applyBorder="1"/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43" xfId="0" applyFont="1" applyFill="1" applyBorder="1"/>
    <xf numFmtId="0" fontId="20" fillId="0" borderId="42" xfId="0" applyFont="1" applyBorder="1"/>
    <xf numFmtId="0" fontId="9" fillId="0" borderId="4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9" fillId="0" borderId="16" xfId="0" applyFont="1" applyBorder="1"/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6" fillId="0" borderId="43" xfId="0" applyFont="1" applyBorder="1"/>
    <xf numFmtId="0" fontId="17" fillId="15" borderId="41" xfId="0" applyFont="1" applyFill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9" fillId="2" borderId="42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right" vertical="center"/>
    </xf>
    <xf numFmtId="0" fontId="9" fillId="2" borderId="42" xfId="0" applyFont="1" applyFill="1" applyBorder="1" applyAlignment="1">
      <alignment horizontal="left"/>
    </xf>
    <xf numFmtId="0" fontId="20" fillId="0" borderId="42" xfId="0" applyFont="1" applyBorder="1" applyAlignment="1">
      <alignment horizontal="left"/>
    </xf>
    <xf numFmtId="0" fontId="21" fillId="0" borderId="44" xfId="0" applyFont="1" applyBorder="1"/>
    <xf numFmtId="0" fontId="16" fillId="0" borderId="0" xfId="0" applyFont="1" applyAlignment="1">
      <alignment horizontal="center"/>
    </xf>
    <xf numFmtId="0" fontId="4" fillId="0" borderId="0" xfId="1" applyBorder="1" applyAlignment="1">
      <alignment vertical="center"/>
    </xf>
    <xf numFmtId="0" fontId="16" fillId="2" borderId="0" xfId="0" applyFont="1" applyFill="1"/>
    <xf numFmtId="0" fontId="16" fillId="2" borderId="43" xfId="0" applyFont="1" applyFill="1" applyBorder="1"/>
    <xf numFmtId="0" fontId="9" fillId="0" borderId="44" xfId="0" applyFont="1" applyBorder="1"/>
    <xf numFmtId="0" fontId="16" fillId="0" borderId="13" xfId="0" applyFont="1" applyBorder="1"/>
    <xf numFmtId="0" fontId="16" fillId="0" borderId="16" xfId="0" applyFont="1" applyBorder="1"/>
    <xf numFmtId="0" fontId="22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/>
    <xf numFmtId="0" fontId="7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5" fillId="0" borderId="0" xfId="0" applyFont="1"/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0" fontId="3" fillId="16" borderId="5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7" fillId="0" borderId="0" xfId="0" applyFont="1" applyAlignment="1">
      <alignment horizontal="center"/>
    </xf>
    <xf numFmtId="0" fontId="3" fillId="16" borderId="55" xfId="0" applyFont="1" applyFill="1" applyBorder="1" applyAlignment="1">
      <alignment horizontal="center"/>
    </xf>
    <xf numFmtId="0" fontId="3" fillId="16" borderId="56" xfId="0" applyFont="1" applyFill="1" applyBorder="1" applyAlignment="1">
      <alignment horizontal="center"/>
    </xf>
    <xf numFmtId="0" fontId="3" fillId="16" borderId="5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9" fillId="0" borderId="0" xfId="0" applyFont="1" applyAlignment="1">
      <alignment horizontal="center"/>
    </xf>
    <xf numFmtId="0" fontId="5" fillId="0" borderId="0" xfId="0" applyFont="1"/>
    <xf numFmtId="0" fontId="30" fillId="0" borderId="0" xfId="0" applyFont="1"/>
    <xf numFmtId="0" fontId="32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textRotation="90"/>
    </xf>
    <xf numFmtId="0" fontId="13" fillId="0" borderId="6" xfId="0" applyFont="1" applyBorder="1" applyAlignment="1">
      <alignment horizontal="center" vertical="center" textRotation="90"/>
    </xf>
    <xf numFmtId="0" fontId="13" fillId="0" borderId="10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3" fillId="5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15" borderId="28" xfId="0" applyFont="1" applyFill="1" applyBorder="1" applyAlignment="1">
      <alignment horizontal="center"/>
    </xf>
    <xf numFmtId="0" fontId="17" fillId="15" borderId="29" xfId="0" applyFont="1" applyFill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3" fillId="14" borderId="36" xfId="0" applyFont="1" applyFill="1" applyBorder="1" applyAlignment="1">
      <alignment horizontal="center"/>
    </xf>
    <xf numFmtId="0" fontId="13" fillId="14" borderId="37" xfId="0" applyFont="1" applyFill="1" applyBorder="1" applyAlignment="1">
      <alignment horizontal="center"/>
    </xf>
    <xf numFmtId="0" fontId="13" fillId="14" borderId="38" xfId="0" applyFont="1" applyFill="1" applyBorder="1" applyAlignment="1">
      <alignment horizontal="center"/>
    </xf>
    <xf numFmtId="0" fontId="17" fillId="15" borderId="45" xfId="0" applyFont="1" applyFill="1" applyBorder="1" applyAlignment="1">
      <alignment horizontal="center"/>
    </xf>
    <xf numFmtId="0" fontId="17" fillId="15" borderId="46" xfId="0" applyFont="1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3" fillId="17" borderId="53" xfId="0" applyFont="1" applyFill="1" applyBorder="1" applyAlignment="1">
      <alignment horizontal="center"/>
    </xf>
    <xf numFmtId="0" fontId="28" fillId="17" borderId="53" xfId="0" applyFont="1" applyFill="1" applyBorder="1" applyAlignment="1">
      <alignment horizontal="center"/>
    </xf>
    <xf numFmtId="0" fontId="3" fillId="16" borderId="54" xfId="0" applyFont="1" applyFill="1" applyBorder="1" applyAlignment="1">
      <alignment horizontal="center"/>
    </xf>
    <xf numFmtId="0" fontId="3" fillId="16" borderId="0" xfId="0" applyFont="1" applyFill="1" applyAlignment="1">
      <alignment horizontal="center"/>
    </xf>
    <xf numFmtId="0" fontId="5" fillId="18" borderId="0" xfId="0" applyFont="1" applyFill="1" applyAlignment="1">
      <alignment horizontal="left" vertical="top" wrapText="1"/>
    </xf>
    <xf numFmtId="0" fontId="0" fillId="18" borderId="0" xfId="0" applyFill="1" applyAlignment="1">
      <alignment horizontal="center" vertical="center" wrapText="1"/>
    </xf>
    <xf numFmtId="17" fontId="0" fillId="18" borderId="0" xfId="0" applyNumberFormat="1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18" borderId="0" xfId="0" applyFill="1" applyAlignment="1">
      <alignment horizontal="left" vertical="top" wrapText="1"/>
    </xf>
    <xf numFmtId="0" fontId="5" fillId="19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8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EEA2E1"/>
        </patternFill>
      </fill>
    </dxf>
    <dxf>
      <fill>
        <patternFill>
          <bgColor rgb="FFCB9BEC"/>
        </patternFill>
      </fill>
    </dxf>
    <dxf>
      <fill>
        <patternFill>
          <bgColor rgb="FF829AC4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ED9C65"/>
        </patternFill>
      </fill>
    </dxf>
    <dxf>
      <fill>
        <patternFill>
          <bgColor rgb="FFE99499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EA2E1"/>
        </patternFill>
      </fill>
    </dxf>
    <dxf>
      <fill>
        <patternFill>
          <bgColor rgb="FFCB9BEC"/>
        </patternFill>
      </fill>
    </dxf>
    <dxf>
      <fill>
        <patternFill>
          <bgColor rgb="FF829AC4"/>
        </patternFill>
      </fill>
    </dxf>
    <dxf>
      <fill>
        <patternFill>
          <bgColor rgb="FFA9D08F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ED9C65"/>
        </patternFill>
      </fill>
    </dxf>
    <dxf>
      <fill>
        <patternFill>
          <bgColor rgb="FFE99499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EEA2E1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A9D08F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829AC4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ED9C65"/>
        </patternFill>
      </fill>
    </dxf>
    <dxf>
      <fill>
        <patternFill>
          <bgColor rgb="FFE99499"/>
        </patternFill>
      </fill>
    </dxf>
    <dxf>
      <fill>
        <patternFill>
          <bgColor rgb="FFA9D08F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CB9BEC"/>
        </patternFill>
      </fill>
    </dxf>
    <dxf>
      <fill>
        <patternFill>
          <bgColor rgb="FF829AC4"/>
        </patternFill>
      </fill>
    </dxf>
    <dxf>
      <fill>
        <patternFill>
          <bgColor rgb="FFA9D08F"/>
        </patternFill>
      </fill>
    </dxf>
    <dxf>
      <fill>
        <patternFill>
          <bgColor rgb="FFFFD962"/>
        </patternFill>
      </fill>
    </dxf>
    <dxf>
      <fill>
        <patternFill>
          <bgColor rgb="FFEEA2E1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FFD962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CB9BEC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EEA2E1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EEA2E1"/>
        </patternFill>
      </fill>
    </dxf>
    <dxf>
      <fill>
        <patternFill>
          <bgColor rgb="FFFFD962"/>
        </patternFill>
      </fill>
    </dxf>
    <dxf>
      <fill>
        <patternFill>
          <bgColor rgb="FFED9C65"/>
        </patternFill>
      </fill>
    </dxf>
    <dxf>
      <fill>
        <patternFill>
          <bgColor rgb="FFE99499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EEA2E1"/>
        </patternFill>
      </fill>
    </dxf>
    <dxf>
      <fill>
        <patternFill>
          <bgColor rgb="FFCB9BEC"/>
        </patternFill>
      </fill>
    </dxf>
    <dxf>
      <fill>
        <patternFill>
          <bgColor rgb="FF829AC4"/>
        </patternFill>
      </fill>
    </dxf>
    <dxf>
      <fill>
        <patternFill>
          <bgColor rgb="FFA9D08F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A9D08F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FFD962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A9D08F"/>
        </patternFill>
      </fill>
    </dxf>
    <dxf>
      <fill>
        <patternFill>
          <bgColor rgb="FFEEA2E1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EEA2E1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FFD962"/>
        </patternFill>
      </fill>
    </dxf>
    <dxf>
      <fill>
        <patternFill>
          <bgColor rgb="FFEEA2E1"/>
        </patternFill>
      </fill>
    </dxf>
    <dxf>
      <fill>
        <patternFill>
          <bgColor rgb="FFCB9BEC"/>
        </patternFill>
      </fill>
    </dxf>
    <dxf>
      <fill>
        <patternFill>
          <bgColor rgb="FF829AC4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ED9C65"/>
        </patternFill>
      </fill>
    </dxf>
    <dxf>
      <fill>
        <patternFill>
          <bgColor rgb="FFA9D08F"/>
        </patternFill>
      </fill>
    </dxf>
    <dxf>
      <fill>
        <patternFill>
          <bgColor rgb="FF829AC4"/>
        </patternFill>
      </fill>
    </dxf>
    <dxf>
      <fill>
        <patternFill>
          <bgColor rgb="FFCB9BEC"/>
        </patternFill>
      </fill>
    </dxf>
    <dxf>
      <fill>
        <patternFill>
          <bgColor rgb="FFEEA2E1"/>
        </patternFill>
      </fill>
    </dxf>
    <dxf>
      <fill>
        <patternFill>
          <bgColor rgb="FFFFD962"/>
        </patternFill>
      </fill>
    </dxf>
    <dxf>
      <fill>
        <patternFill>
          <bgColor rgb="FFE99499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E99499"/>
        </patternFill>
      </fill>
    </dxf>
    <dxf>
      <fill>
        <patternFill>
          <bgColor rgb="FFA9D08F"/>
        </patternFill>
      </fill>
    </dxf>
    <dxf>
      <fill>
        <patternFill>
          <bgColor rgb="FFFFD962"/>
        </patternFill>
      </fill>
    </dxf>
    <dxf>
      <fill>
        <patternFill>
          <bgColor rgb="FFEEA2E1"/>
        </patternFill>
      </fill>
    </dxf>
    <dxf>
      <fill>
        <patternFill>
          <bgColor rgb="FFCB9BEC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FFD962"/>
        </patternFill>
      </fill>
    </dxf>
    <dxf>
      <fill>
        <patternFill>
          <bgColor rgb="FF829AC4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ED9C65"/>
        </patternFill>
      </fill>
    </dxf>
    <dxf>
      <fill>
        <patternFill>
          <bgColor rgb="FFE99499"/>
        </patternFill>
      </fill>
    </dxf>
    <dxf>
      <fill>
        <patternFill>
          <bgColor rgb="FFEEA2E1"/>
        </patternFill>
      </fill>
    </dxf>
    <dxf>
      <fill>
        <patternFill>
          <bgColor rgb="FFCB9BEC"/>
        </patternFill>
      </fill>
    </dxf>
    <dxf>
      <fill>
        <patternFill>
          <bgColor rgb="FF829AC4"/>
        </patternFill>
      </fill>
    </dxf>
    <dxf>
      <fill>
        <patternFill>
          <bgColor rgb="FFE99499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ED9C65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ED9C65"/>
        </patternFill>
      </fill>
    </dxf>
    <dxf>
      <fill>
        <patternFill>
          <bgColor rgb="FFE99499"/>
        </patternFill>
      </fill>
    </dxf>
    <dxf>
      <fill>
        <patternFill>
          <bgColor rgb="FFCB9BEC"/>
        </patternFill>
      </fill>
    </dxf>
    <dxf>
      <fill>
        <patternFill>
          <bgColor rgb="FF829AC4"/>
        </patternFill>
      </fill>
    </dxf>
    <dxf>
      <fill>
        <patternFill>
          <bgColor rgb="FFA9D08F"/>
        </patternFill>
      </fill>
    </dxf>
    <dxf>
      <fill>
        <patternFill>
          <bgColor rgb="FFEEA2E1"/>
        </patternFill>
      </fill>
    </dxf>
    <dxf>
      <fill>
        <patternFill>
          <bgColor rgb="FFA9D08F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EEA2E1"/>
        </patternFill>
      </fill>
    </dxf>
    <dxf>
      <fill>
        <patternFill>
          <bgColor rgb="FFEEA2E1"/>
        </patternFill>
      </fill>
    </dxf>
    <dxf>
      <fill>
        <patternFill>
          <bgColor rgb="FFCB9BEC"/>
        </patternFill>
      </fill>
    </dxf>
    <dxf>
      <fill>
        <patternFill>
          <bgColor rgb="FF829AC4"/>
        </patternFill>
      </fill>
    </dxf>
    <dxf>
      <fill>
        <patternFill>
          <bgColor rgb="FFA9D08F"/>
        </patternFill>
      </fill>
    </dxf>
    <dxf>
      <fill>
        <patternFill>
          <bgColor rgb="FFA9D08F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FFD962"/>
        </patternFill>
      </fill>
    </dxf>
    <dxf>
      <fill>
        <patternFill>
          <bgColor rgb="FFED9C65"/>
        </patternFill>
      </fill>
    </dxf>
    <dxf>
      <fill>
        <patternFill>
          <bgColor rgb="FFE99499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minor"/>
      </font>
    </dxf>
  </dxfs>
  <tableStyles count="0" defaultTableStyle="TableStyleMedium2" defaultPivotStyle="PivotStyleLight16"/>
  <colors>
    <mruColors>
      <color rgb="FFEEA2E1"/>
      <color rgb="FFA9D08F"/>
      <color rgb="FFFFE7EE"/>
      <color rgb="FFFADEFF"/>
      <color rgb="FFFFDEF0"/>
      <color rgb="FFF8E5E6"/>
      <color rgb="FFCB9BEC"/>
      <color rgb="FF829AC4"/>
      <color rgb="FFFFD962"/>
      <color rgb="FFED9C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E5F91D-353E-914D-8FFC-9301224F7DB6}" name="Table32" displayName="Table32" comment="Grade/weight 1" ref="AL56:AL70" totalsRowShown="0" headerRowDxfId="283" dataDxfId="282">
  <autoFilter ref="AL56:AL70" xr:uid="{50E5F91D-353E-914D-8FFC-9301224F7DB6}"/>
  <tableColumns count="1">
    <tableColumn id="1" xr3:uid="{D7B90016-6F07-EB4D-9E78-1F4F64760A15}" name="grade" dataDxfId="28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471183-6850-FC40-AFEC-9D07F1A518AE}" name="Table25" displayName="Table25" comment="Grade/weight 2" ref="AK56:AK62" totalsRowShown="0" headerRowDxfId="280" dataDxfId="279">
  <autoFilter ref="AK56:AK62" xr:uid="{AA471183-6850-FC40-AFEC-9D07F1A518AE}"/>
  <tableColumns count="1">
    <tableColumn id="1" xr3:uid="{768B09C9-693F-684A-9873-1C135BE53423}" name="weight" dataDxfId="27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33F3A1-7BDA-5149-A2E2-9D8E732C2B69}" name="Table24" displayName="Table24" ref="M116:M123" totalsRowShown="0">
  <autoFilter ref="M116:M123" xr:uid="{B133F3A1-7BDA-5149-A2E2-9D8E732C2B69}"/>
  <tableColumns count="1">
    <tableColumn id="1" xr3:uid="{B929FFA6-3C80-8B46-9938-5BCBA5EC1C92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bet.org/accreditation/accreditation-criteria/criteria-for-accrediting-engineering-programs-2021-2022/" TargetMode="External"/><Relationship Id="rId1" Type="http://schemas.openxmlformats.org/officeDocument/2006/relationships/hyperlink" Target="https://www.engineering.pitt.edu/departments/mems/undergraduate/engineering-scienc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gineering.pitt.edu/departments/mems/undergraduate/materials-science-and-engineering-minor/" TargetMode="External"/><Relationship Id="rId2" Type="http://schemas.openxmlformats.org/officeDocument/2006/relationships/hyperlink" Target="https://www.physicsandastronomy.pitt.edu/undergraduate/majors-minors-and-certificates/minors-and-certificates" TargetMode="External"/><Relationship Id="rId1" Type="http://schemas.openxmlformats.org/officeDocument/2006/relationships/hyperlink" Target="mailto:wmwv@pitt.ed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gineering.pitt.edu/contentassets/be06c328e89c40808df6834d2b10c783/photonics-certificate.pdf" TargetMode="External"/><Relationship Id="rId2" Type="http://schemas.openxmlformats.org/officeDocument/2006/relationships/hyperlink" Target="https://www.engineering.pitt.edu/subsites/centers/mcsi/academics/sustainability/sustainability-requirements/" TargetMode="External"/><Relationship Id="rId1" Type="http://schemas.openxmlformats.org/officeDocument/2006/relationships/hyperlink" Target="mailto:david.sanchez@pitt.edu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1B7F-DD1F-8D47-9EDB-DACC596FC791}">
  <dimension ref="B2:E37"/>
  <sheetViews>
    <sheetView tabSelected="1" workbookViewId="0"/>
  </sheetViews>
  <sheetFormatPr defaultColWidth="11" defaultRowHeight="15.75" x14ac:dyDescent="0.5"/>
  <cols>
    <col min="2" max="2" width="14.5" bestFit="1" customWidth="1"/>
    <col min="3" max="3" width="12" style="1" bestFit="1" customWidth="1"/>
  </cols>
  <sheetData>
    <row r="2" spans="2:5" ht="21" x14ac:dyDescent="0.65">
      <c r="B2" s="95" t="s">
        <v>0</v>
      </c>
    </row>
    <row r="3" spans="2:5" ht="16.899999999999999" x14ac:dyDescent="0.5">
      <c r="C3" s="96" t="s">
        <v>1</v>
      </c>
    </row>
    <row r="4" spans="2:5" x14ac:dyDescent="0.5">
      <c r="D4" t="s">
        <v>2</v>
      </c>
    </row>
    <row r="5" spans="2:5" ht="16.899999999999999" x14ac:dyDescent="0.5">
      <c r="D5" s="93" t="s">
        <v>3</v>
      </c>
    </row>
    <row r="6" spans="2:5" ht="16.899999999999999" x14ac:dyDescent="0.5">
      <c r="E6" s="93" t="s">
        <v>4</v>
      </c>
    </row>
    <row r="8" spans="2:5" ht="16.899999999999999" x14ac:dyDescent="0.5">
      <c r="C8" s="96" t="s">
        <v>5</v>
      </c>
    </row>
    <row r="9" spans="2:5" ht="16.899999999999999" x14ac:dyDescent="0.5">
      <c r="D9" s="93" t="s">
        <v>6</v>
      </c>
    </row>
    <row r="10" spans="2:5" ht="16.899999999999999" x14ac:dyDescent="0.5">
      <c r="D10" s="93" t="s">
        <v>7</v>
      </c>
    </row>
    <row r="11" spans="2:5" ht="16.899999999999999" x14ac:dyDescent="0.5">
      <c r="E11" s="93" t="s">
        <v>8</v>
      </c>
    </row>
    <row r="12" spans="2:5" ht="16.899999999999999" x14ac:dyDescent="0.5">
      <c r="D12" s="94" t="s">
        <v>9</v>
      </c>
    </row>
    <row r="13" spans="2:5" x14ac:dyDescent="0.5">
      <c r="E13" t="s">
        <v>10</v>
      </c>
    </row>
    <row r="14" spans="2:5" ht="16.899999999999999" x14ac:dyDescent="0.5">
      <c r="E14" s="93" t="s">
        <v>11</v>
      </c>
    </row>
    <row r="15" spans="2:5" ht="16.899999999999999" x14ac:dyDescent="0.5">
      <c r="D15" s="113" t="s">
        <v>12</v>
      </c>
      <c r="E15" s="114"/>
    </row>
    <row r="16" spans="2:5" x14ac:dyDescent="0.5">
      <c r="E16" t="s">
        <v>13</v>
      </c>
    </row>
    <row r="17" spans="2:5" x14ac:dyDescent="0.5">
      <c r="D17" t="s">
        <v>14</v>
      </c>
    </row>
    <row r="18" spans="2:5" x14ac:dyDescent="0.5">
      <c r="E18" t="s">
        <v>15</v>
      </c>
    </row>
    <row r="19" spans="2:5" ht="16.899999999999999" x14ac:dyDescent="0.5">
      <c r="C19" s="96" t="s">
        <v>16</v>
      </c>
    </row>
    <row r="20" spans="2:5" ht="16.899999999999999" x14ac:dyDescent="0.5">
      <c r="D20" s="93" t="s">
        <v>17</v>
      </c>
    </row>
    <row r="21" spans="2:5" ht="16.899999999999999" x14ac:dyDescent="0.5">
      <c r="D21" s="93" t="s">
        <v>7</v>
      </c>
    </row>
    <row r="22" spans="2:5" ht="16.899999999999999" x14ac:dyDescent="0.5">
      <c r="E22" s="93" t="s">
        <v>18</v>
      </c>
    </row>
    <row r="24" spans="2:5" ht="16.899999999999999" x14ac:dyDescent="0.5">
      <c r="C24" s="96" t="s">
        <v>19</v>
      </c>
    </row>
    <row r="25" spans="2:5" ht="16.899999999999999" x14ac:dyDescent="0.5">
      <c r="D25" s="93" t="s">
        <v>20</v>
      </c>
    </row>
    <row r="27" spans="2:5" ht="16.899999999999999" x14ac:dyDescent="0.5">
      <c r="C27" s="96" t="s">
        <v>21</v>
      </c>
    </row>
    <row r="28" spans="2:5" ht="16.899999999999999" x14ac:dyDescent="0.5">
      <c r="D28" s="93" t="s">
        <v>22</v>
      </c>
    </row>
    <row r="30" spans="2:5" ht="16.899999999999999" x14ac:dyDescent="0.5">
      <c r="C30" s="111" t="s">
        <v>23</v>
      </c>
      <c r="D30" s="112"/>
    </row>
    <row r="31" spans="2:5" ht="16.899999999999999" x14ac:dyDescent="0.5">
      <c r="C31" s="111"/>
      <c r="D31" s="112" t="s">
        <v>24</v>
      </c>
    </row>
    <row r="32" spans="2:5" ht="21" x14ac:dyDescent="0.65">
      <c r="B32" s="101" t="s">
        <v>25</v>
      </c>
    </row>
    <row r="33" spans="3:3" x14ac:dyDescent="0.5">
      <c r="C33" s="102" t="s">
        <v>26</v>
      </c>
    </row>
    <row r="34" spans="3:3" x14ac:dyDescent="0.5">
      <c r="C34" s="103" t="s">
        <v>27</v>
      </c>
    </row>
    <row r="36" spans="3:3" x14ac:dyDescent="0.5">
      <c r="C36" s="102" t="s">
        <v>28</v>
      </c>
    </row>
    <row r="37" spans="3:3" x14ac:dyDescent="0.5">
      <c r="C37" s="103" t="s">
        <v>29</v>
      </c>
    </row>
  </sheetData>
  <hyperlinks>
    <hyperlink ref="C34" r:id="rId1" xr:uid="{C2B76016-5AFB-5747-A1AA-C8B720D4D4F7}"/>
    <hyperlink ref="C37" r:id="rId2" xr:uid="{BED44988-461B-BF42-B3B6-A24AFC67C9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3A1A-806E-724A-ACB2-D26C412332D0}">
  <dimension ref="B1:Z70"/>
  <sheetViews>
    <sheetView zoomScale="50" zoomScaleNormal="50" workbookViewId="0">
      <selection activeCell="G15" sqref="G15"/>
    </sheetView>
  </sheetViews>
  <sheetFormatPr defaultColWidth="8.875" defaultRowHeight="21" x14ac:dyDescent="0.65"/>
  <cols>
    <col min="1" max="1" width="10" customWidth="1"/>
    <col min="2" max="2" width="13.5" style="29" customWidth="1"/>
    <col min="3" max="3" width="54.875" style="29" bestFit="1" customWidth="1"/>
    <col min="4" max="5" width="9.875" style="29" customWidth="1"/>
    <col min="6" max="6" width="12.625" style="29" bestFit="1" customWidth="1"/>
    <col min="7" max="7" width="12.625" style="29" customWidth="1"/>
    <col min="8" max="8" width="58" style="29" customWidth="1"/>
    <col min="9" max="9" width="8.125" style="29" bestFit="1" customWidth="1"/>
    <col min="10" max="10" width="9.875" style="29" customWidth="1"/>
    <col min="11" max="11" width="12.625" style="29" bestFit="1" customWidth="1"/>
    <col min="12" max="12" width="12.625" style="29" customWidth="1"/>
    <col min="13" max="13" width="41.5" style="29" customWidth="1"/>
    <col min="14" max="14" width="8.125" style="29" bestFit="1" customWidth="1"/>
    <col min="15" max="15" width="8.875" style="29" customWidth="1"/>
    <col min="16" max="16" width="12.625" style="29" bestFit="1" customWidth="1"/>
    <col min="17" max="17" width="4.5" customWidth="1"/>
    <col min="18" max="18" width="54.5" customWidth="1"/>
    <col min="19" max="19" width="13" customWidth="1"/>
    <col min="20" max="21" width="4.5" customWidth="1"/>
    <col min="22" max="22" width="14.625" style="45" bestFit="1" customWidth="1"/>
    <col min="23" max="24" width="10" style="45" customWidth="1"/>
    <col min="26" max="26" width="9.5" customWidth="1"/>
  </cols>
  <sheetData>
    <row r="1" spans="2:26" s="28" customFormat="1" ht="20.100000000000001" customHeight="1" x14ac:dyDescent="0.5"/>
    <row r="2" spans="2:26" s="28" customFormat="1" ht="20.100000000000001" customHeight="1" x14ac:dyDescent="0.5"/>
    <row r="3" spans="2:26" ht="20.100000000000001" customHeight="1" thickBot="1" x14ac:dyDescent="0.55000000000000004">
      <c r="B3" s="28"/>
      <c r="C3" s="28"/>
      <c r="D3" s="28"/>
      <c r="E3" s="28"/>
      <c r="F3" s="28"/>
      <c r="G3" s="28"/>
      <c r="V3"/>
      <c r="W3"/>
      <c r="X3"/>
    </row>
    <row r="4" spans="2:26" ht="20.100000000000001" customHeight="1" x14ac:dyDescent="0.5">
      <c r="B4" s="129" t="s">
        <v>30</v>
      </c>
      <c r="C4" s="127" t="s">
        <v>31</v>
      </c>
      <c r="D4" s="120" t="s">
        <v>32</v>
      </c>
      <c r="E4" s="120" t="s">
        <v>33</v>
      </c>
      <c r="F4" s="120" t="s">
        <v>34</v>
      </c>
      <c r="G4" s="30"/>
      <c r="H4" s="127" t="s">
        <v>35</v>
      </c>
      <c r="I4" s="120" t="s">
        <v>32</v>
      </c>
      <c r="J4" s="120" t="s">
        <v>33</v>
      </c>
      <c r="K4" s="120" t="s">
        <v>34</v>
      </c>
      <c r="L4" s="30"/>
      <c r="M4" s="127" t="s">
        <v>36</v>
      </c>
      <c r="N4" s="120" t="s">
        <v>32</v>
      </c>
      <c r="O4" s="120" t="s">
        <v>33</v>
      </c>
      <c r="P4" s="120" t="s">
        <v>34</v>
      </c>
      <c r="R4" s="118" t="s">
        <v>37</v>
      </c>
      <c r="S4" s="120" t="s">
        <v>33</v>
      </c>
      <c r="V4"/>
      <c r="W4"/>
      <c r="X4"/>
    </row>
    <row r="5" spans="2:26" ht="20.100000000000001" customHeight="1" thickBot="1" x14ac:dyDescent="0.55000000000000004">
      <c r="B5" s="130"/>
      <c r="C5" s="128"/>
      <c r="D5" s="122"/>
      <c r="E5" s="122"/>
      <c r="F5" s="122"/>
      <c r="G5" s="30"/>
      <c r="H5" s="128"/>
      <c r="I5" s="122"/>
      <c r="J5" s="122"/>
      <c r="K5" s="122"/>
      <c r="M5" s="128"/>
      <c r="N5" s="122"/>
      <c r="O5" s="122"/>
      <c r="P5" s="122"/>
      <c r="R5" s="119"/>
      <c r="S5" s="121"/>
      <c r="V5"/>
      <c r="W5"/>
      <c r="X5"/>
    </row>
    <row r="6" spans="2:26" ht="20.100000000000001" customHeight="1" x14ac:dyDescent="0.5">
      <c r="B6" s="130"/>
      <c r="C6" s="32" t="s">
        <v>38</v>
      </c>
      <c r="D6" s="33">
        <v>3</v>
      </c>
      <c r="E6" s="26" t="s">
        <v>39</v>
      </c>
      <c r="F6" s="31">
        <f>IF(E6="A+",D6*4,IF(E6="A",D6*4,IF(E6="A-",D6*3.75,IF(E6="B+",D6*3.25,IF(E6="B",D6*3,IF(E6="B-",D6*2.75,IF(E6="C+",D6*2.25,IF(E6="C",D6*2,IF(E6="C-",D6*1.75,IF(E6="D+",D6*1.25,IF(E6="D",D6*1,IF(E6="D-",D6*0.75,0))))))))))))</f>
        <v>0</v>
      </c>
      <c r="G6" s="34"/>
      <c r="H6" s="32" t="s">
        <v>38</v>
      </c>
      <c r="I6" s="33">
        <v>3</v>
      </c>
      <c r="J6" s="26" t="s">
        <v>40</v>
      </c>
      <c r="K6" s="31">
        <f>IF(J6="A+",I6*4,IF(J6="A",I6*4,IF(J6="A-",I6*3.75,IF(J6="B+",I6*3.25,IF(J6="B",I6*3,IF(J6="B-",I6*2.75,IF(J6="C+",I6*2.25,IF(J6="C",I6*2,IF(J6="C-",I6*1.75,IF(J6="D+",I6*1.25,IF(J6="D",I6*1,IF(J6="D-",I6*0.75,0))))))))))))</f>
        <v>12</v>
      </c>
      <c r="L6" s="34"/>
      <c r="M6" s="32" t="s">
        <v>41</v>
      </c>
      <c r="N6" s="33"/>
      <c r="O6" s="26"/>
      <c r="P6" s="31">
        <f>IF(O6="A+",N6*4,IF(O6="A",N6*4,IF(O6="A-",N6*3.75,IF(O6="B+",N6*3.25,IF(O6="B",N6*3,IF(O6="B-",N6*2.75,IF(O6="C+",N6*2.25,IF(O6="C",N6*2,IF(O6="C-",N6*1.75,IF(O6="D+",N6*1.25,IF(O6="D",N6*1,IF(O6="D-",N6*0.75,0))))))))))))</f>
        <v>0</v>
      </c>
      <c r="R6" s="32"/>
      <c r="S6" s="35"/>
      <c r="V6"/>
      <c r="W6"/>
      <c r="X6"/>
    </row>
    <row r="7" spans="2:26" ht="20.100000000000001" customHeight="1" x14ac:dyDescent="0.5">
      <c r="B7" s="130"/>
      <c r="C7" s="32" t="s">
        <v>42</v>
      </c>
      <c r="D7" s="33">
        <v>3</v>
      </c>
      <c r="E7" s="26" t="s">
        <v>43</v>
      </c>
      <c r="F7" s="31">
        <f t="shared" ref="F7:F10" si="0">IF(E7="A+",D7*4,IF(E7="A",D7*4,IF(E7="A-",D7*3.75,IF(E7="B+",D7*3.25,IF(E7="B",D7*3,IF(E7="B-",D7*2.75,IF(E7="C+",D7*2.25,IF(E7="C",D7*2,IF(E7="C-",D7*1.75,IF(E7="D+",D7*1.25,IF(E7="D",D7*1,IF(E7="D-",D7*0.75,0))))))))))))</f>
        <v>11.25</v>
      </c>
      <c r="G7" s="34" t="s">
        <v>44</v>
      </c>
      <c r="H7" s="32" t="s">
        <v>45</v>
      </c>
      <c r="I7" s="33">
        <v>3</v>
      </c>
      <c r="J7" s="26"/>
      <c r="K7" s="31">
        <f t="shared" ref="K7:K10" si="1">IF(J7="A+",I7*4,IF(J7="A",I7*4,IF(J7="A-",I7*3.75,IF(J7="B+",I7*3.25,IF(J7="B",I7*3,IF(J7="B-",I7*2.75,IF(J7="C+",I7*2.25,IF(J7="C",I7*2,IF(J7="C-",I7*1.75,IF(J7="D+",I7*1.25,IF(J7="D",I7*1,IF(J7="D-",I7*0.75,0))))))))))))</f>
        <v>0</v>
      </c>
      <c r="L7" s="34"/>
      <c r="M7" s="32"/>
      <c r="N7" s="33"/>
      <c r="O7" s="26"/>
      <c r="P7" s="31">
        <f t="shared" ref="P7:P10" si="2">IF(O7="A+",N7*4,IF(O7="A",N7*4,IF(O7="A-",N7*3.75,IF(O7="B+",N7*3.25,IF(O7="B",N7*3,IF(O7="B-",N7*2.75,IF(O7="C+",N7*2.25,IF(O7="C",N7*2,IF(O7="C-",N7*1.75,IF(O7="D+",N7*1.25,IF(O7="D",N7*1,IF(O7="D-",N7*0.75,0))))))))))))</f>
        <v>0</v>
      </c>
      <c r="R7" s="32"/>
      <c r="S7" s="33"/>
      <c r="V7"/>
      <c r="W7"/>
      <c r="X7"/>
    </row>
    <row r="8" spans="2:26" ht="20.100000000000001" customHeight="1" x14ac:dyDescent="0.5">
      <c r="B8" s="130"/>
      <c r="C8" s="32" t="s">
        <v>46</v>
      </c>
      <c r="D8" s="33">
        <v>4</v>
      </c>
      <c r="E8" s="26" t="s">
        <v>40</v>
      </c>
      <c r="F8" s="31">
        <f t="shared" si="0"/>
        <v>16</v>
      </c>
      <c r="G8" s="34"/>
      <c r="H8" s="32" t="s">
        <v>47</v>
      </c>
      <c r="I8" s="33">
        <v>4</v>
      </c>
      <c r="J8" s="26"/>
      <c r="K8" s="31">
        <f t="shared" si="1"/>
        <v>0</v>
      </c>
      <c r="L8" s="34"/>
      <c r="M8" s="32"/>
      <c r="N8" s="33"/>
      <c r="O8" s="26"/>
      <c r="P8" s="31">
        <f t="shared" si="2"/>
        <v>0</v>
      </c>
      <c r="R8" s="32"/>
      <c r="S8" s="33"/>
      <c r="V8"/>
      <c r="W8"/>
      <c r="X8"/>
    </row>
    <row r="9" spans="2:26" ht="20.100000000000001" customHeight="1" x14ac:dyDescent="0.5">
      <c r="B9" s="130"/>
      <c r="C9" s="32" t="s">
        <v>48</v>
      </c>
      <c r="D9" s="33">
        <v>4</v>
      </c>
      <c r="E9" s="26" t="s">
        <v>49</v>
      </c>
      <c r="F9" s="31">
        <f t="shared" si="0"/>
        <v>8</v>
      </c>
      <c r="G9" s="34"/>
      <c r="H9" s="32" t="s">
        <v>50</v>
      </c>
      <c r="I9" s="33">
        <v>4</v>
      </c>
      <c r="J9" s="26"/>
      <c r="K9" s="31">
        <f t="shared" si="1"/>
        <v>0</v>
      </c>
      <c r="L9" s="34"/>
      <c r="M9" s="32"/>
      <c r="N9" s="33"/>
      <c r="O9" s="26"/>
      <c r="P9" s="31">
        <f t="shared" si="2"/>
        <v>0</v>
      </c>
      <c r="R9" s="32"/>
      <c r="S9" s="33"/>
      <c r="V9"/>
      <c r="W9"/>
      <c r="X9"/>
    </row>
    <row r="10" spans="2:26" ht="20.100000000000001" customHeight="1" x14ac:dyDescent="0.5">
      <c r="B10" s="130"/>
      <c r="C10" s="32" t="s">
        <v>51</v>
      </c>
      <c r="D10" s="33">
        <v>3</v>
      </c>
      <c r="E10" s="26" t="s">
        <v>43</v>
      </c>
      <c r="F10" s="31">
        <f t="shared" si="0"/>
        <v>11.25</v>
      </c>
      <c r="G10" s="34" t="s">
        <v>44</v>
      </c>
      <c r="H10" s="32" t="s">
        <v>52</v>
      </c>
      <c r="I10" s="33">
        <v>3</v>
      </c>
      <c r="J10" s="26"/>
      <c r="K10" s="31">
        <f t="shared" si="1"/>
        <v>0</v>
      </c>
      <c r="L10" s="34"/>
      <c r="M10" s="32"/>
      <c r="N10" s="33"/>
      <c r="O10" s="26"/>
      <c r="P10" s="31">
        <f t="shared" si="2"/>
        <v>0</v>
      </c>
      <c r="R10" s="32"/>
      <c r="S10" s="33"/>
      <c r="V10"/>
      <c r="W10"/>
      <c r="X10"/>
    </row>
    <row r="11" spans="2:26" ht="20.100000000000001" customHeight="1" x14ac:dyDescent="0.5">
      <c r="B11" s="130"/>
      <c r="C11" s="32"/>
      <c r="D11" s="33"/>
      <c r="E11" s="26"/>
      <c r="F11" s="31">
        <f>IF(E11="A+",D11*4,IF(E11="A",D11*4,IF(E11="A-",D11*3.75,IF(E11="B+",D11*3.25,IF(E11="B",D11*3,IF(E11="B-",D11*2.75,IF(E11="C+",D11*2.25,IF(E11="C",D11*2,IF(E11="C-",D11*1.75,IF(E11="D+",D11*1.25,IF(E11="D",D11*1,IF(E11="D-",D11*0.75,0))))))))))))</f>
        <v>0</v>
      </c>
      <c r="G11" s="34"/>
      <c r="H11" s="32"/>
      <c r="I11" s="33"/>
      <c r="J11" s="26"/>
      <c r="K11" s="31">
        <f>IF(J11="A+",I11*4,IF(J11="A",I11*4,IF(J11="A-",I11*3.75,IF(J11="B+",I11*3.25,IF(J11="B",I11*3,IF(J11="B-",I11*2.75,IF(J11="C+",I11*2.25,IF(J11="C",I11*2,IF(J11="C-",I11*1.75,IF(J11="D+",I11*1.25,IF(J11="D",I11*1,IF(J11="D-",I11*0.75,0))))))))))))</f>
        <v>0</v>
      </c>
      <c r="L11" s="34"/>
      <c r="M11" s="32"/>
      <c r="N11" s="33"/>
      <c r="O11" s="26"/>
      <c r="P11" s="31">
        <f>IF(O11="A+",N11*4,IF(O11="A",N11*4,IF(O11="A-",N11*3.75,IF(O11="B+",N11*3.25,IF(O11="B",N11*3,IF(O11="B-",N11*2.75,IF(O11="C+",N11*2.25,IF(O11="C",N11*2,IF(O11="C-",N11*1.75,IF(O11="D+",N11*1.25,IF(O11="D",N11*1,IF(O11="D-",N11*0.75,0))))))))))))</f>
        <v>0</v>
      </c>
      <c r="R11" s="32"/>
      <c r="S11" s="33"/>
      <c r="V11"/>
      <c r="W11"/>
      <c r="X11"/>
    </row>
    <row r="12" spans="2:26" ht="19.5" customHeight="1" x14ac:dyDescent="0.5">
      <c r="B12" s="130"/>
      <c r="C12" s="132" t="s">
        <v>53</v>
      </c>
      <c r="D12" s="36"/>
      <c r="E12" s="115" t="s">
        <v>54</v>
      </c>
      <c r="F12" s="123">
        <f>IFERROR(SUMIF(E6:E11,"&lt;&gt;W",F6:F11)/SUMIF(E6:E11,"&lt;&gt;W",D6:D11)," ")</f>
        <v>2.7352941176470589</v>
      </c>
      <c r="G12" s="37"/>
      <c r="H12" s="132" t="s">
        <v>53</v>
      </c>
      <c r="I12" s="36"/>
      <c r="J12" s="115" t="s">
        <v>54</v>
      </c>
      <c r="K12" s="123">
        <f>IFERROR(SUMIF(J6:J11,"&lt;&gt;W",K6:K11)/SUMIF(J6:J11,"&lt;&gt;W",I6:I11)," ")</f>
        <v>0.70588235294117652</v>
      </c>
      <c r="L12" s="37"/>
      <c r="M12" s="132" t="s">
        <v>53</v>
      </c>
      <c r="N12" s="125" t="s">
        <v>54</v>
      </c>
      <c r="O12" s="115"/>
      <c r="P12" s="123" t="str">
        <f>IFERROR(SUMIF(O6:O11,"&lt;&gt;W",P6:P11)/SUMIF(O6:O11,"&lt;&gt;W",N6:N11)," ")</f>
        <v xml:space="preserve"> </v>
      </c>
      <c r="R12" s="32"/>
      <c r="S12" s="33"/>
      <c r="V12"/>
      <c r="W12"/>
      <c r="X12"/>
      <c r="Z12" t="s">
        <v>44</v>
      </c>
    </row>
    <row r="13" spans="2:26" ht="20.100000000000001" customHeight="1" thickBot="1" x14ac:dyDescent="0.55000000000000004">
      <c r="B13" s="131"/>
      <c r="C13" s="133"/>
      <c r="D13" s="38"/>
      <c r="E13" s="117"/>
      <c r="F13" s="124"/>
      <c r="G13" s="39"/>
      <c r="H13" s="133"/>
      <c r="I13" s="38"/>
      <c r="J13" s="117"/>
      <c r="K13" s="124"/>
      <c r="L13" s="39"/>
      <c r="M13" s="133"/>
      <c r="N13" s="126"/>
      <c r="O13" s="117"/>
      <c r="P13" s="124"/>
      <c r="R13" s="32"/>
      <c r="S13" s="33"/>
      <c r="V13"/>
      <c r="W13"/>
      <c r="X13"/>
    </row>
    <row r="14" spans="2:26" ht="20.100000000000001" customHeight="1" thickBot="1" x14ac:dyDescent="0.55000000000000004">
      <c r="B14" s="34"/>
      <c r="C14" s="34"/>
      <c r="D14" s="34"/>
      <c r="E14" s="34"/>
      <c r="F14" s="34"/>
      <c r="G14" s="34"/>
      <c r="H14" s="40"/>
      <c r="I14" s="40"/>
      <c r="J14" s="40"/>
      <c r="K14" s="40"/>
      <c r="L14" s="40"/>
      <c r="M14" s="40"/>
      <c r="N14" s="40"/>
      <c r="O14" s="40"/>
      <c r="P14" s="40"/>
      <c r="R14" s="32"/>
      <c r="S14" s="33"/>
      <c r="V14"/>
      <c r="W14"/>
      <c r="X14"/>
    </row>
    <row r="15" spans="2:26" ht="20.100000000000001" customHeight="1" x14ac:dyDescent="0.5">
      <c r="B15" s="129" t="s">
        <v>55</v>
      </c>
      <c r="C15" s="127" t="s">
        <v>31</v>
      </c>
      <c r="D15" s="120" t="s">
        <v>32</v>
      </c>
      <c r="E15" s="120" t="s">
        <v>33</v>
      </c>
      <c r="F15" s="120" t="s">
        <v>34</v>
      </c>
      <c r="G15" s="41"/>
      <c r="H15" s="127" t="s">
        <v>35</v>
      </c>
      <c r="I15" s="120" t="s">
        <v>32</v>
      </c>
      <c r="J15" s="120" t="s">
        <v>33</v>
      </c>
      <c r="K15" s="120" t="s">
        <v>34</v>
      </c>
      <c r="L15" s="30"/>
      <c r="M15" s="127" t="s">
        <v>36</v>
      </c>
      <c r="N15" s="120" t="s">
        <v>32</v>
      </c>
      <c r="O15" s="120" t="s">
        <v>33</v>
      </c>
      <c r="P15" s="120" t="s">
        <v>34</v>
      </c>
      <c r="R15" s="32"/>
      <c r="S15" s="33"/>
      <c r="V15"/>
      <c r="W15"/>
      <c r="X15"/>
    </row>
    <row r="16" spans="2:26" ht="20.100000000000001" customHeight="1" x14ac:dyDescent="0.5">
      <c r="B16" s="130"/>
      <c r="C16" s="128"/>
      <c r="D16" s="122"/>
      <c r="E16" s="122"/>
      <c r="F16" s="122"/>
      <c r="G16" s="30"/>
      <c r="H16" s="128"/>
      <c r="I16" s="122"/>
      <c r="J16" s="122"/>
      <c r="K16" s="122"/>
      <c r="M16" s="128"/>
      <c r="N16" s="122"/>
      <c r="O16" s="122"/>
      <c r="P16" s="122"/>
      <c r="R16" s="32"/>
      <c r="S16" s="33"/>
      <c r="V16"/>
      <c r="W16"/>
      <c r="X16"/>
    </row>
    <row r="17" spans="2:24" ht="20.100000000000001" customHeight="1" x14ac:dyDescent="0.5">
      <c r="B17" s="130"/>
      <c r="C17" s="32" t="s">
        <v>56</v>
      </c>
      <c r="D17" s="33">
        <v>4</v>
      </c>
      <c r="E17" s="26"/>
      <c r="F17" s="31">
        <f>IF(E17="A+",D17*4,IF(E17="A",D17*4,IF(E17="A-",D17*3.75,IF(E17="B+",D17*3.25,IF(E17="B",D17*3,IF(E17="B-",D17*2.75,IF(E17="C+",D17*2.25,IF(E17="C",D17*2,IF(E17="C-",D17*1.75,IF(E17="D+",D17*1.25,IF(E17="D",D17*1,IF(E17="D-",D17*0.75,0))))))))))))</f>
        <v>0</v>
      </c>
      <c r="G17" s="34"/>
      <c r="H17" s="32"/>
      <c r="I17" s="33">
        <v>3</v>
      </c>
      <c r="J17" s="26"/>
      <c r="K17" s="31">
        <f>IF(J17="A+",I17*4,IF(J17="A",I17*4,IF(J17="A-",I17*3.75,IF(J17="B+",I17*3.25,IF(J17="B",I17*3,IF(J17="B-",I17*2.75,IF(J17="C+",I17*2.25,IF(J17="C",I17*2,IF(J17="C-",I17*1.75,IF(J17="D+",I17*1.25,IF(J17="D",I17*1,IF(J17="D-",I17*0.75,0))))))))))))</f>
        <v>0</v>
      </c>
      <c r="L17" s="34"/>
      <c r="M17" s="32"/>
      <c r="N17" s="33"/>
      <c r="O17" s="26"/>
      <c r="P17" s="31">
        <f>IF(O17="A+",N17*4,IF(O17="A",N17*4,IF(O17="A-",N17*3.75,IF(O17="B+",N17*3.25,IF(O17="B",N17*3,IF(O17="B-",N17*2.75,IF(O17="C+",N17*2.25,IF(O17="C",N17*2,IF(O17="C-",N17*1.75,IF(O17="D+",N17*1.25,IF(O17="D",N17*1,IF(O17="D-",N17*0.75,0))))))))))))</f>
        <v>0</v>
      </c>
      <c r="R17" s="32"/>
      <c r="S17" s="33"/>
      <c r="V17"/>
      <c r="W17"/>
      <c r="X17"/>
    </row>
    <row r="18" spans="2:24" ht="20.100000000000001" customHeight="1" x14ac:dyDescent="0.5">
      <c r="B18" s="130"/>
      <c r="C18" s="32" t="s">
        <v>57</v>
      </c>
      <c r="D18" s="33">
        <v>3</v>
      </c>
      <c r="E18" s="26"/>
      <c r="F18" s="31">
        <f t="shared" ref="F18:F21" si="3">IF(E18="A+",D18*4,IF(E18="A",D18*4,IF(E18="A-",D18*3.75,IF(E18="B+",D18*3.25,IF(E18="B",D18*3,IF(E18="B-",D18*2.75,IF(E18="C+",D18*2.25,IF(E18="C",D18*2,IF(E18="C-",D18*1.75,IF(E18="D+",D18*1.25,IF(E18="D",D18*1,IF(E18="D-",D18*0.75,0))))))))))))</f>
        <v>0</v>
      </c>
      <c r="G18" s="34"/>
      <c r="H18" s="32"/>
      <c r="I18" s="33">
        <v>4</v>
      </c>
      <c r="J18" s="26"/>
      <c r="K18" s="31">
        <f t="shared" ref="K18:K21" si="4">IF(J18="A+",I18*4,IF(J18="A",I18*4,IF(J18="A-",I18*3.75,IF(J18="B+",I18*3.25,IF(J18="B",I18*3,IF(J18="B-",I18*2.75,IF(J18="C+",I18*2.25,IF(J18="C",I18*2,IF(J18="C-",I18*1.75,IF(J18="D+",I18*1.25,IF(J18="D",I18*1,IF(J18="D-",I18*0.75,0))))))))))))</f>
        <v>0</v>
      </c>
      <c r="L18" s="34"/>
      <c r="M18" s="32"/>
      <c r="N18" s="33"/>
      <c r="O18" s="26"/>
      <c r="P18" s="31">
        <f t="shared" ref="P18:P21" si="5">IF(O18="A+",N18*4,IF(O18="A",N18*4,IF(O18="A-",N18*3.75,IF(O18="B+",N18*3.25,IF(O18="B",N18*3,IF(O18="B-",N18*2.75,IF(O18="C+",N18*2.25,IF(O18="C",N18*2,IF(O18="C-",N18*1.75,IF(O18="D+",N18*1.25,IF(O18="D",N18*1,IF(O18="D-",N18*0.75,0))))))))))))</f>
        <v>0</v>
      </c>
      <c r="R18" s="32"/>
      <c r="S18" s="33"/>
      <c r="V18"/>
      <c r="W18"/>
      <c r="X18"/>
    </row>
    <row r="19" spans="2:24" ht="20.100000000000001" customHeight="1" x14ac:dyDescent="0.5">
      <c r="B19" s="130"/>
      <c r="C19" s="32" t="s">
        <v>58</v>
      </c>
      <c r="D19" s="33">
        <v>3</v>
      </c>
      <c r="E19" s="26"/>
      <c r="F19" s="31">
        <f t="shared" si="3"/>
        <v>0</v>
      </c>
      <c r="G19" s="34"/>
      <c r="H19" s="32" t="s">
        <v>59</v>
      </c>
      <c r="I19" s="33">
        <v>3</v>
      </c>
      <c r="J19" s="26"/>
      <c r="K19" s="31">
        <f t="shared" si="4"/>
        <v>0</v>
      </c>
      <c r="L19" s="34"/>
      <c r="M19" s="32"/>
      <c r="N19" s="33"/>
      <c r="O19" s="26"/>
      <c r="P19" s="31">
        <f t="shared" si="5"/>
        <v>0</v>
      </c>
      <c r="R19" s="32"/>
      <c r="S19" s="33"/>
      <c r="V19"/>
      <c r="W19"/>
      <c r="X19"/>
    </row>
    <row r="20" spans="2:24" ht="20.100000000000001" customHeight="1" x14ac:dyDescent="0.5">
      <c r="B20" s="130"/>
      <c r="C20" s="32" t="s">
        <v>60</v>
      </c>
      <c r="D20" s="33">
        <v>3</v>
      </c>
      <c r="E20" s="26"/>
      <c r="F20" s="31">
        <f t="shared" si="3"/>
        <v>0</v>
      </c>
      <c r="G20" s="34"/>
      <c r="H20" s="32" t="s">
        <v>61</v>
      </c>
      <c r="I20" s="33">
        <v>3</v>
      </c>
      <c r="J20" s="26"/>
      <c r="K20" s="31">
        <f t="shared" si="4"/>
        <v>0</v>
      </c>
      <c r="L20" s="34"/>
      <c r="M20" s="32"/>
      <c r="N20" s="33"/>
      <c r="O20" s="26"/>
      <c r="P20" s="31">
        <f t="shared" si="5"/>
        <v>0</v>
      </c>
      <c r="R20" s="32"/>
      <c r="S20" s="33"/>
      <c r="V20"/>
      <c r="W20"/>
      <c r="X20"/>
    </row>
    <row r="21" spans="2:24" ht="20.100000000000001" customHeight="1" x14ac:dyDescent="0.5">
      <c r="B21" s="130"/>
      <c r="C21" s="32"/>
      <c r="D21" s="33">
        <v>4</v>
      </c>
      <c r="E21" s="26"/>
      <c r="F21" s="31">
        <f t="shared" si="3"/>
        <v>0</v>
      </c>
      <c r="G21" s="34" t="s">
        <v>44</v>
      </c>
      <c r="H21" s="32" t="s">
        <v>62</v>
      </c>
      <c r="I21" s="33">
        <v>2</v>
      </c>
      <c r="J21" s="26"/>
      <c r="K21" s="31">
        <f t="shared" si="4"/>
        <v>0</v>
      </c>
      <c r="L21" s="34"/>
      <c r="M21" s="32"/>
      <c r="N21" s="33"/>
      <c r="O21" s="26"/>
      <c r="P21" s="31">
        <f t="shared" si="5"/>
        <v>0</v>
      </c>
      <c r="R21" s="32"/>
      <c r="S21" s="33"/>
      <c r="V21"/>
      <c r="W21"/>
      <c r="X21"/>
    </row>
    <row r="22" spans="2:24" ht="20.100000000000001" customHeight="1" x14ac:dyDescent="0.5">
      <c r="B22" s="130"/>
      <c r="C22" s="32"/>
      <c r="D22" s="33"/>
      <c r="E22" s="26"/>
      <c r="F22" s="31">
        <f>IF(E22="A+",D22*4,IF(E22="A",D22*4,IF(E22="A-",D22*3.75,IF(E22="B+",D22*3.25,IF(E22="B",D22*3,IF(E22="B-",D22*2.75,IF(E22="C+",D22*2.25,IF(E22="C",D22*2,IF(E22="C-",D22*1.75,IF(E22="D+",D22*1.25,IF(E22="D",D22*1,IF(E22="D-",D22*0.75,0))))))))))))</f>
        <v>0</v>
      </c>
      <c r="G22" s="34"/>
      <c r="H22" s="32"/>
      <c r="I22" s="33"/>
      <c r="J22" s="26"/>
      <c r="K22" s="31">
        <f>IF(J22="A+",I22*4,IF(J22="A",I22*4,IF(J22="A-",I22*3.75,IF(J22="B+",I22*3.25,IF(J22="B",I22*3,IF(J22="B-",I22*2.75,IF(J22="C+",I22*2.25,IF(J22="C",I22*2,IF(J22="C-",I22*1.75,IF(J22="D+",I22*1.25,IF(J22="D",I22*1,IF(J22="D-",I22*0.75,0))))))))))))</f>
        <v>0</v>
      </c>
      <c r="L22" s="34"/>
      <c r="M22" s="32"/>
      <c r="N22" s="33"/>
      <c r="O22" s="26"/>
      <c r="P22" s="31">
        <f>IF(O22="A+",N22*4,IF(O22="A",N22*4,IF(O22="A-",N22*3.75,IF(O22="B+",N22*3.25,IF(O22="B",N22*3,IF(O22="B-",N22*2.75,IF(O22="C+",N22*2.25,IF(O22="C",N22*2,IF(O22="C-",N22*1.75,IF(O22="D+",N22*1.25,IF(O22="D",N22*1,IF(O22="D-",N22*0.75,0))))))))))))</f>
        <v>0</v>
      </c>
      <c r="R22" s="32"/>
      <c r="S22" s="33"/>
      <c r="V22"/>
      <c r="W22"/>
      <c r="X22"/>
    </row>
    <row r="23" spans="2:24" ht="20.100000000000001" customHeight="1" x14ac:dyDescent="0.5">
      <c r="B23" s="130"/>
      <c r="C23" s="132" t="s">
        <v>53</v>
      </c>
      <c r="D23" s="36"/>
      <c r="E23" s="115" t="s">
        <v>54</v>
      </c>
      <c r="F23" s="123">
        <f>IFERROR(SUMIF(E17:E22,"&lt;&gt;W",F17:F22)/SUMIF(E17:E22,"&lt;&gt;W",D17:D22)," ")</f>
        <v>0</v>
      </c>
      <c r="G23" s="37"/>
      <c r="H23" s="132" t="s">
        <v>53</v>
      </c>
      <c r="I23" s="36"/>
      <c r="J23" s="115" t="s">
        <v>54</v>
      </c>
      <c r="K23" s="123">
        <f>IFERROR(SUMIF(J17:J22,"&lt;&gt;W",K17:K22)/SUMIF(J17:J22,"&lt;&gt;W",I17:I22)," ")</f>
        <v>0</v>
      </c>
      <c r="L23" s="37"/>
      <c r="M23" s="132" t="s">
        <v>53</v>
      </c>
      <c r="N23" s="125" t="s">
        <v>54</v>
      </c>
      <c r="O23" s="115"/>
      <c r="P23" s="123" t="str">
        <f>IFERROR(SUMIF(O17:O22,"&lt;&gt;W",P17:P22)/SUMIF(O17:O22,"&lt;&gt;W",N17:N22)," ")</f>
        <v xml:space="preserve"> </v>
      </c>
      <c r="R23" s="32"/>
      <c r="S23" s="33"/>
      <c r="V23"/>
      <c r="W23"/>
      <c r="X23"/>
    </row>
    <row r="24" spans="2:24" ht="20.100000000000001" customHeight="1" thickBot="1" x14ac:dyDescent="0.55000000000000004">
      <c r="B24" s="131"/>
      <c r="C24" s="133"/>
      <c r="D24" s="38"/>
      <c r="E24" s="117"/>
      <c r="F24" s="124"/>
      <c r="G24" s="39"/>
      <c r="H24" s="133"/>
      <c r="I24" s="38"/>
      <c r="J24" s="117"/>
      <c r="K24" s="124"/>
      <c r="L24" s="39"/>
      <c r="M24" s="133"/>
      <c r="N24" s="126"/>
      <c r="O24" s="117"/>
      <c r="P24" s="124"/>
      <c r="R24" s="42"/>
      <c r="S24" s="43"/>
      <c r="V24"/>
      <c r="W24"/>
      <c r="X24"/>
    </row>
    <row r="25" spans="2:24" ht="20.100000000000001" customHeight="1" thickBot="1" x14ac:dyDescent="0.55000000000000004">
      <c r="B25" s="34"/>
      <c r="C25" s="34"/>
      <c r="D25" s="34"/>
      <c r="E25" s="34"/>
      <c r="F25" s="34"/>
      <c r="G25" s="34"/>
      <c r="H25" s="40"/>
      <c r="I25" s="40"/>
      <c r="J25" s="40"/>
      <c r="K25" s="40"/>
      <c r="L25" s="40"/>
      <c r="M25" s="40"/>
      <c r="N25" s="40"/>
      <c r="O25" s="40"/>
      <c r="P25" s="40"/>
      <c r="V25"/>
      <c r="W25"/>
      <c r="X25"/>
    </row>
    <row r="26" spans="2:24" ht="20.100000000000001" customHeight="1" x14ac:dyDescent="0.5">
      <c r="B26" s="129" t="s">
        <v>63</v>
      </c>
      <c r="C26" s="127" t="s">
        <v>31</v>
      </c>
      <c r="D26" s="120" t="s">
        <v>32</v>
      </c>
      <c r="E26" s="120" t="s">
        <v>33</v>
      </c>
      <c r="F26" s="120" t="s">
        <v>34</v>
      </c>
      <c r="G26" s="44"/>
      <c r="H26" s="127" t="s">
        <v>35</v>
      </c>
      <c r="I26" s="120" t="s">
        <v>32</v>
      </c>
      <c r="J26" s="120" t="s">
        <v>33</v>
      </c>
      <c r="K26" s="120" t="s">
        <v>34</v>
      </c>
      <c r="L26" s="30"/>
      <c r="M26" s="127" t="s">
        <v>36</v>
      </c>
      <c r="N26" s="120" t="s">
        <v>32</v>
      </c>
      <c r="O26" s="120" t="s">
        <v>33</v>
      </c>
      <c r="P26" s="120" t="s">
        <v>34</v>
      </c>
      <c r="V26"/>
      <c r="W26"/>
      <c r="X26"/>
    </row>
    <row r="27" spans="2:24" ht="20.100000000000001" customHeight="1" x14ac:dyDescent="0.5">
      <c r="B27" s="130"/>
      <c r="C27" s="128"/>
      <c r="D27" s="122"/>
      <c r="E27" s="122"/>
      <c r="F27" s="122"/>
      <c r="G27" s="30"/>
      <c r="H27" s="128"/>
      <c r="I27" s="122"/>
      <c r="J27" s="122"/>
      <c r="K27" s="122"/>
      <c r="M27" s="128"/>
      <c r="N27" s="122"/>
      <c r="O27" s="122"/>
      <c r="P27" s="122"/>
      <c r="V27"/>
      <c r="W27"/>
      <c r="X27"/>
    </row>
    <row r="28" spans="2:24" ht="20.100000000000001" customHeight="1" x14ac:dyDescent="0.5">
      <c r="B28" s="130"/>
      <c r="C28" s="32"/>
      <c r="D28" s="33"/>
      <c r="E28" s="26"/>
      <c r="F28" s="31">
        <f>IF(E28="A+",D28*4,IF(E28="A",D28*4,IF(E28="A-",D28*3.75,IF(E28="B+",D28*3.25,IF(E28="B",D28*3,IF(E28="B-",D28*2.75,IF(E28="C+",D28*2.25,IF(E28="C",D28*2,IF(E28="C-",D28*1.75,IF(E28="D+",D28*1.25,IF(E28="D",D28*1,IF(E28="D-",D28*0.75,0))))))))))))</f>
        <v>0</v>
      </c>
      <c r="G28" s="34"/>
      <c r="H28" s="32"/>
      <c r="I28" s="33"/>
      <c r="J28" s="26"/>
      <c r="K28" s="31">
        <f>IF(J28="A+",I28*4,IF(J28="A",I28*4,IF(J28="A-",I28*3.75,IF(J28="B+",I28*3.25,IF(J28="B",I28*3,IF(J28="B-",I28*2.75,IF(J28="C+",I28*2.25,IF(J28="C",I28*2,IF(J28="C-",I28*1.75,IF(J28="D+",I28*1.25,IF(J28="D",I28*1,IF(J28="D-",I28*0.75,0))))))))))))</f>
        <v>0</v>
      </c>
      <c r="L28" s="34"/>
      <c r="M28" s="32"/>
      <c r="N28" s="33"/>
      <c r="O28" s="26"/>
      <c r="P28" s="31">
        <f>IF(O28="A+",N28*4,IF(O28="A",N28*4,IF(O28="A-",N28*3.75,IF(O28="B+",N28*3.25,IF(O28="B",N28*3,IF(O28="B-",N28*2.75,IF(O28="C+",N28*2.25,IF(O28="C",N28*2,IF(O28="C-",N28*1.75,IF(O28="D+",N28*1.25,IF(O28="D",N28*1,IF(O28="D-",N28*0.75,0))))))))))))</f>
        <v>0</v>
      </c>
      <c r="V28"/>
      <c r="W28"/>
      <c r="X28"/>
    </row>
    <row r="29" spans="2:24" ht="20.100000000000001" customHeight="1" x14ac:dyDescent="0.5">
      <c r="B29" s="130"/>
      <c r="C29" s="32"/>
      <c r="D29" s="33"/>
      <c r="E29" s="26"/>
      <c r="F29" s="31">
        <f t="shared" ref="F29:F32" si="6">IF(E29="A+",D29*4,IF(E29="A",D29*4,IF(E29="A-",D29*3.75,IF(E29="B+",D29*3.25,IF(E29="B",D29*3,IF(E29="B-",D29*2.75,IF(E29="C+",D29*2.25,IF(E29="C",D29*2,IF(E29="C-",D29*1.75,IF(E29="D+",D29*1.25,IF(E29="D",D29*1,IF(E29="D-",D29*0.75,0))))))))))))</f>
        <v>0</v>
      </c>
      <c r="G29" s="34"/>
      <c r="H29" s="32"/>
      <c r="I29" s="33"/>
      <c r="J29" s="26"/>
      <c r="K29" s="31">
        <f t="shared" ref="K29:K32" si="7">IF(J29="A+",I29*4,IF(J29="A",I29*4,IF(J29="A-",I29*3.75,IF(J29="B+",I29*3.25,IF(J29="B",I29*3,IF(J29="B-",I29*2.75,IF(J29="C+",I29*2.25,IF(J29="C",I29*2,IF(J29="C-",I29*1.75,IF(J29="D+",I29*1.25,IF(J29="D",I29*1,IF(J29="D-",I29*0.75,0))))))))))))</f>
        <v>0</v>
      </c>
      <c r="L29" s="34"/>
      <c r="M29" s="32"/>
      <c r="N29" s="33"/>
      <c r="O29" s="26"/>
      <c r="P29" s="31">
        <f t="shared" ref="P29:P32" si="8">IF(O29="A+",N29*4,IF(O29="A",N29*4,IF(O29="A-",N29*3.75,IF(O29="B+",N29*3.25,IF(O29="B",N29*3,IF(O29="B-",N29*2.75,IF(O29="C+",N29*2.25,IF(O29="C",N29*2,IF(O29="C-",N29*1.75,IF(O29="D+",N29*1.25,IF(O29="D",N29*1,IF(O29="D-",N29*0.75,0))))))))))))</f>
        <v>0</v>
      </c>
      <c r="V29"/>
      <c r="W29"/>
      <c r="X29"/>
    </row>
    <row r="30" spans="2:24" ht="20.100000000000001" customHeight="1" x14ac:dyDescent="0.5">
      <c r="B30" s="130"/>
      <c r="C30" s="32"/>
      <c r="D30" s="33"/>
      <c r="E30" s="26"/>
      <c r="F30" s="31">
        <f t="shared" si="6"/>
        <v>0</v>
      </c>
      <c r="G30" s="34"/>
      <c r="H30" s="32"/>
      <c r="I30" s="33"/>
      <c r="J30" s="26"/>
      <c r="K30" s="31">
        <f t="shared" si="7"/>
        <v>0</v>
      </c>
      <c r="L30" s="34"/>
      <c r="M30" s="32"/>
      <c r="N30" s="33"/>
      <c r="O30" s="26"/>
      <c r="P30" s="31">
        <f t="shared" si="8"/>
        <v>0</v>
      </c>
      <c r="V30"/>
      <c r="W30"/>
      <c r="X30"/>
    </row>
    <row r="31" spans="2:24" ht="20.100000000000001" customHeight="1" x14ac:dyDescent="0.5">
      <c r="B31" s="130"/>
      <c r="C31" s="32"/>
      <c r="D31" s="33"/>
      <c r="E31" s="26"/>
      <c r="F31" s="31">
        <f t="shared" si="6"/>
        <v>0</v>
      </c>
      <c r="G31" s="34"/>
      <c r="H31" s="32"/>
      <c r="I31" s="33"/>
      <c r="J31" s="26"/>
      <c r="K31" s="31">
        <f t="shared" si="7"/>
        <v>0</v>
      </c>
      <c r="L31" s="34"/>
      <c r="M31" s="32"/>
      <c r="N31" s="33"/>
      <c r="O31" s="26"/>
      <c r="P31" s="31">
        <f t="shared" si="8"/>
        <v>0</v>
      </c>
      <c r="V31"/>
      <c r="W31"/>
      <c r="X31"/>
    </row>
    <row r="32" spans="2:24" ht="20.100000000000001" customHeight="1" x14ac:dyDescent="0.5">
      <c r="B32" s="130"/>
      <c r="C32" s="32"/>
      <c r="D32" s="33"/>
      <c r="E32" s="26"/>
      <c r="F32" s="31">
        <f t="shared" si="6"/>
        <v>0</v>
      </c>
      <c r="G32" s="34" t="s">
        <v>44</v>
      </c>
      <c r="H32" s="32"/>
      <c r="I32" s="33"/>
      <c r="J32" s="26"/>
      <c r="K32" s="31">
        <f t="shared" si="7"/>
        <v>0</v>
      </c>
      <c r="L32" s="34"/>
      <c r="M32" s="32"/>
      <c r="N32" s="33"/>
      <c r="O32" s="26"/>
      <c r="P32" s="31">
        <f t="shared" si="8"/>
        <v>0</v>
      </c>
      <c r="V32"/>
      <c r="W32"/>
      <c r="X32"/>
    </row>
    <row r="33" spans="2:24" ht="20.100000000000001" customHeight="1" x14ac:dyDescent="0.5">
      <c r="B33" s="130"/>
      <c r="C33" s="32"/>
      <c r="D33" s="33"/>
      <c r="E33" s="26"/>
      <c r="F33" s="31">
        <f>IF(E33="A+",D33*4,IF(E33="A",D33*4,IF(E33="A-",D33*3.75,IF(E33="B+",D33*3.25,IF(E33="B",D33*3,IF(E33="B-",D33*2.75,IF(E33="C+",D33*2.25,IF(E33="C",D33*2,IF(E33="C-",D33*1.75,IF(E33="D+",D33*1.25,IF(E33="D",D33*1,IF(E33="D-",D33*0.75,0))))))))))))</f>
        <v>0</v>
      </c>
      <c r="G33" s="34"/>
      <c r="H33" s="32"/>
      <c r="I33" s="33"/>
      <c r="J33" s="26"/>
      <c r="K33" s="31">
        <f>IF(J33="A+",I33*4,IF(J33="A",I33*4,IF(J33="A-",I33*3.75,IF(J33="B+",I33*3.25,IF(J33="B",I33*3,IF(J33="B-",I33*2.75,IF(J33="C+",I33*2.25,IF(J33="C",I33*2,IF(J33="C-",I33*1.75,IF(J33="D+",I33*1.25,IF(J33="D",I33*1,IF(J33="D-",I33*0.75,0))))))))))))</f>
        <v>0</v>
      </c>
      <c r="L33" s="34"/>
      <c r="M33" s="32"/>
      <c r="N33" s="33"/>
      <c r="O33" s="26"/>
      <c r="P33" s="31">
        <f>IF(O33="A+",N33*4,IF(O33="A",N33*4,IF(O33="A-",N33*3.75,IF(O33="B+",N33*3.25,IF(O33="B",N33*3,IF(O33="B-",N33*2.75,IF(O33="C+",N33*2.25,IF(O33="C",N33*2,IF(O33="C-",N33*1.75,IF(O33="D+",N33*1.25,IF(O33="D",N33*1,IF(O33="D-",N33*0.75,0))))))))))))</f>
        <v>0</v>
      </c>
      <c r="V33"/>
      <c r="W33"/>
      <c r="X33"/>
    </row>
    <row r="34" spans="2:24" ht="20.100000000000001" customHeight="1" x14ac:dyDescent="0.5">
      <c r="B34" s="130"/>
      <c r="C34" s="132" t="s">
        <v>53</v>
      </c>
      <c r="D34" s="36"/>
      <c r="E34" s="115" t="s">
        <v>54</v>
      </c>
      <c r="F34" s="123" t="str">
        <f>IFERROR(SUMIF(E28:E33,"&lt;&gt;W",F28:F33)/SUMIF(E28:E33,"&lt;&gt;W",D28:D33)," ")</f>
        <v xml:space="preserve"> </v>
      </c>
      <c r="G34" s="37"/>
      <c r="H34" s="132" t="s">
        <v>53</v>
      </c>
      <c r="I34" s="36"/>
      <c r="J34" s="115" t="s">
        <v>54</v>
      </c>
      <c r="K34" s="123" t="str">
        <f>IFERROR(SUMIF(J28:J33,"&lt;&gt;W",K28:K33)/SUMIF(J28:J33,"&lt;&gt;W",I28:I33)," ")</f>
        <v xml:space="preserve"> </v>
      </c>
      <c r="L34" s="37"/>
      <c r="M34" s="132" t="s">
        <v>53</v>
      </c>
      <c r="N34" s="125" t="s">
        <v>54</v>
      </c>
      <c r="O34" s="115"/>
      <c r="P34" s="123" t="str">
        <f>IFERROR(SUMIF(O28:O33,"&lt;&gt;W",P28:P33)/SUMIF(O28:O33,"&lt;&gt;W",N28:N33)," ")</f>
        <v xml:space="preserve"> </v>
      </c>
      <c r="V34"/>
      <c r="W34"/>
      <c r="X34"/>
    </row>
    <row r="35" spans="2:24" ht="20.100000000000001" customHeight="1" thickBot="1" x14ac:dyDescent="0.55000000000000004">
      <c r="B35" s="131"/>
      <c r="C35" s="133"/>
      <c r="D35" s="38"/>
      <c r="E35" s="117"/>
      <c r="F35" s="124"/>
      <c r="G35" s="39"/>
      <c r="H35" s="133"/>
      <c r="I35" s="38"/>
      <c r="J35" s="117"/>
      <c r="K35" s="124"/>
      <c r="L35" s="39"/>
      <c r="M35" s="133"/>
      <c r="N35" s="126"/>
      <c r="O35" s="117"/>
      <c r="P35" s="124"/>
      <c r="V35"/>
      <c r="W35"/>
      <c r="X35"/>
    </row>
    <row r="36" spans="2:24" ht="20.100000000000001" customHeight="1" thickBot="1" x14ac:dyDescent="0.55000000000000004">
      <c r="B36" s="34"/>
      <c r="C36" s="34"/>
      <c r="D36" s="34"/>
      <c r="E36" s="34"/>
      <c r="F36" s="34"/>
      <c r="G36" s="34"/>
      <c r="H36" s="40"/>
      <c r="I36" s="40"/>
      <c r="J36" s="40"/>
      <c r="K36" s="40"/>
      <c r="L36" s="40"/>
      <c r="M36" s="40"/>
      <c r="N36" s="40"/>
      <c r="O36" s="40"/>
      <c r="P36" s="40"/>
      <c r="V36"/>
      <c r="W36"/>
      <c r="X36"/>
    </row>
    <row r="37" spans="2:24" ht="20.100000000000001" customHeight="1" x14ac:dyDescent="0.5">
      <c r="B37" s="129" t="s">
        <v>64</v>
      </c>
      <c r="C37" s="127" t="s">
        <v>31</v>
      </c>
      <c r="D37" s="120" t="s">
        <v>32</v>
      </c>
      <c r="E37" s="120" t="s">
        <v>33</v>
      </c>
      <c r="F37" s="120" t="s">
        <v>34</v>
      </c>
      <c r="G37" s="44"/>
      <c r="H37" s="127" t="s">
        <v>35</v>
      </c>
      <c r="I37" s="120" t="s">
        <v>32</v>
      </c>
      <c r="J37" s="120" t="s">
        <v>33</v>
      </c>
      <c r="K37" s="120" t="s">
        <v>34</v>
      </c>
      <c r="L37" s="30"/>
      <c r="M37" s="127" t="s">
        <v>36</v>
      </c>
      <c r="N37" s="120" t="s">
        <v>32</v>
      </c>
      <c r="O37" s="120" t="s">
        <v>33</v>
      </c>
      <c r="P37" s="120" t="s">
        <v>34</v>
      </c>
      <c r="V37"/>
      <c r="W37"/>
      <c r="X37"/>
    </row>
    <row r="38" spans="2:24" ht="20.100000000000001" customHeight="1" x14ac:dyDescent="0.5">
      <c r="B38" s="130"/>
      <c r="C38" s="128"/>
      <c r="D38" s="122"/>
      <c r="E38" s="122"/>
      <c r="F38" s="122"/>
      <c r="G38" s="30"/>
      <c r="H38" s="128"/>
      <c r="I38" s="122"/>
      <c r="J38" s="122"/>
      <c r="K38" s="122"/>
      <c r="M38" s="128"/>
      <c r="N38" s="122"/>
      <c r="O38" s="122"/>
      <c r="P38" s="122"/>
      <c r="V38"/>
      <c r="W38"/>
      <c r="X38"/>
    </row>
    <row r="39" spans="2:24" ht="20.100000000000001" customHeight="1" x14ac:dyDescent="0.5">
      <c r="B39" s="130"/>
      <c r="C39" s="32"/>
      <c r="D39" s="33"/>
      <c r="E39" s="26"/>
      <c r="F39" s="31">
        <f>IF(E39="A+",D39*4,IF(E39="A",D39*4,IF(E39="A-",D39*3.75,IF(E39="B+",D39*3.25,IF(E39="B",D39*3,IF(E39="B-",D39*2.75,IF(E39="C+",D39*2.25,IF(E39="C",D39*2,IF(E39="C-",D39*1.75,IF(E39="D+",D39*1.25,IF(E39="D",D39*1,IF(E39="D-",D39*0.75,0))))))))))))</f>
        <v>0</v>
      </c>
      <c r="G39" s="34"/>
      <c r="H39" s="32"/>
      <c r="I39" s="33"/>
      <c r="J39" s="26"/>
      <c r="K39" s="31">
        <f>IF(J39="A+",I39*4,IF(J39="A",I39*4,IF(J39="A-",I39*3.75,IF(J39="B+",I39*3.25,IF(J39="B",I39*3,IF(J39="B-",I39*2.75,IF(J39="C+",I39*2.25,IF(J39="C",I39*2,IF(J39="C-",I39*1.75,IF(J39="D+",I39*1.25,IF(J39="D",I39*1,IF(J39="D-",I39*0.75,0))))))))))))</f>
        <v>0</v>
      </c>
      <c r="L39" s="34"/>
      <c r="M39" s="32"/>
      <c r="N39" s="33"/>
      <c r="O39" s="26"/>
      <c r="P39" s="31">
        <f>IF(O39="A+",N39*4,IF(O39="A",N39*4,IF(O39="A-",N39*3.75,IF(O39="B+",N39*3.25,IF(O39="B",N39*3,IF(O39="B-",N39*2.75,IF(O39="C+",N39*2.25,IF(O39="C",N39*2,IF(O39="C-",N39*1.75,IF(O39="D+",N39*1.25,IF(O39="D",N39*1,IF(O39="D-",N39*0.75,0))))))))))))</f>
        <v>0</v>
      </c>
      <c r="V39"/>
      <c r="W39"/>
      <c r="X39"/>
    </row>
    <row r="40" spans="2:24" ht="20.100000000000001" customHeight="1" x14ac:dyDescent="0.5">
      <c r="B40" s="130"/>
      <c r="C40" s="32"/>
      <c r="D40" s="33"/>
      <c r="E40" s="26"/>
      <c r="F40" s="31">
        <f t="shared" ref="F40:F43" si="9">IF(E40="A+",D40*4,IF(E40="A",D40*4,IF(E40="A-",D40*3.75,IF(E40="B+",D40*3.25,IF(E40="B",D40*3,IF(E40="B-",D40*2.75,IF(E40="C+",D40*2.25,IF(E40="C",D40*2,IF(E40="C-",D40*1.75,IF(E40="D+",D40*1.25,IF(E40="D",D40*1,IF(E40="D-",D40*0.75,0))))))))))))</f>
        <v>0</v>
      </c>
      <c r="G40" s="34"/>
      <c r="H40" s="32"/>
      <c r="I40" s="33"/>
      <c r="J40" s="26"/>
      <c r="K40" s="31">
        <f t="shared" ref="K40:K43" si="10">IF(J40="A+",I40*4,IF(J40="A",I40*4,IF(J40="A-",I40*3.75,IF(J40="B+",I40*3.25,IF(J40="B",I40*3,IF(J40="B-",I40*2.75,IF(J40="C+",I40*2.25,IF(J40="C",I40*2,IF(J40="C-",I40*1.75,IF(J40="D+",I40*1.25,IF(J40="D",I40*1,IF(J40="D-",I40*0.75,0))))))))))))</f>
        <v>0</v>
      </c>
      <c r="L40" s="34"/>
      <c r="M40" s="32"/>
      <c r="N40" s="33"/>
      <c r="O40" s="26"/>
      <c r="P40" s="31">
        <f t="shared" ref="P40:P43" si="11">IF(O40="A+",N40*4,IF(O40="A",N40*4,IF(O40="A-",N40*3.75,IF(O40="B+",N40*3.25,IF(O40="B",N40*3,IF(O40="B-",N40*2.75,IF(O40="C+",N40*2.25,IF(O40="C",N40*2,IF(O40="C-",N40*1.75,IF(O40="D+",N40*1.25,IF(O40="D",N40*1,IF(O40="D-",N40*0.75,0))))))))))))</f>
        <v>0</v>
      </c>
      <c r="V40"/>
      <c r="W40"/>
      <c r="X40"/>
    </row>
    <row r="41" spans="2:24" ht="20.100000000000001" customHeight="1" x14ac:dyDescent="0.5">
      <c r="B41" s="130"/>
      <c r="C41" s="32"/>
      <c r="D41" s="33"/>
      <c r="E41" s="26"/>
      <c r="F41" s="31">
        <f t="shared" si="9"/>
        <v>0</v>
      </c>
      <c r="G41" s="34"/>
      <c r="H41" s="32"/>
      <c r="I41" s="33"/>
      <c r="J41" s="26"/>
      <c r="K41" s="31">
        <f t="shared" si="10"/>
        <v>0</v>
      </c>
      <c r="L41" s="34"/>
      <c r="M41" s="32"/>
      <c r="N41" s="33"/>
      <c r="O41" s="26"/>
      <c r="P41" s="31">
        <f t="shared" si="11"/>
        <v>0</v>
      </c>
      <c r="V41"/>
      <c r="W41"/>
      <c r="X41"/>
    </row>
    <row r="42" spans="2:24" ht="20.100000000000001" customHeight="1" x14ac:dyDescent="0.5">
      <c r="B42" s="130"/>
      <c r="C42" s="32"/>
      <c r="D42" s="33"/>
      <c r="E42" s="26"/>
      <c r="F42" s="31">
        <f t="shared" si="9"/>
        <v>0</v>
      </c>
      <c r="G42" s="34"/>
      <c r="H42" s="32"/>
      <c r="I42" s="33"/>
      <c r="J42" s="26"/>
      <c r="K42" s="31">
        <f t="shared" si="10"/>
        <v>0</v>
      </c>
      <c r="L42" s="34"/>
      <c r="M42" s="32"/>
      <c r="N42" s="33"/>
      <c r="O42" s="26"/>
      <c r="P42" s="31">
        <f t="shared" si="11"/>
        <v>0</v>
      </c>
      <c r="V42"/>
      <c r="W42"/>
      <c r="X42"/>
    </row>
    <row r="43" spans="2:24" ht="20.100000000000001" customHeight="1" x14ac:dyDescent="0.5">
      <c r="B43" s="130"/>
      <c r="C43" s="32"/>
      <c r="D43" s="33"/>
      <c r="E43" s="26"/>
      <c r="F43" s="31">
        <f t="shared" si="9"/>
        <v>0</v>
      </c>
      <c r="G43" s="34" t="s">
        <v>44</v>
      </c>
      <c r="H43" s="32"/>
      <c r="I43" s="33"/>
      <c r="J43" s="26"/>
      <c r="K43" s="31">
        <f t="shared" si="10"/>
        <v>0</v>
      </c>
      <c r="L43" s="34"/>
      <c r="M43" s="32"/>
      <c r="N43" s="33"/>
      <c r="O43" s="26"/>
      <c r="P43" s="31">
        <f t="shared" si="11"/>
        <v>0</v>
      </c>
      <c r="V43"/>
      <c r="W43"/>
      <c r="X43"/>
    </row>
    <row r="44" spans="2:24" ht="20.100000000000001" customHeight="1" x14ac:dyDescent="0.5">
      <c r="B44" s="130"/>
      <c r="C44" s="32"/>
      <c r="D44" s="33"/>
      <c r="E44" s="26"/>
      <c r="F44" s="31">
        <f>IF(E44="A+",D44*4,IF(E44="A",D44*4,IF(E44="A-",D44*3.75,IF(E44="B+",D44*3.25,IF(E44="B",D44*3,IF(E44="B-",D44*2.75,IF(E44="C+",D44*2.25,IF(E44="C",D44*2,IF(E44="C-",D44*1.75,IF(E44="D+",D44*1.25,IF(E44="D",D44*1,IF(E44="D-",D44*0.75,0))))))))))))</f>
        <v>0</v>
      </c>
      <c r="G44" s="34"/>
      <c r="H44" s="32"/>
      <c r="I44" s="33"/>
      <c r="J44" s="26"/>
      <c r="K44" s="31">
        <f>IF(J44="A+",I44*4,IF(J44="A",I44*4,IF(J44="A-",I44*3.75,IF(J44="B+",I44*3.25,IF(J44="B",I44*3,IF(J44="B-",I44*2.75,IF(J44="C+",I44*2.25,IF(J44="C",I44*2,IF(J44="C-",I44*1.75,IF(J44="D+",I44*1.25,IF(J44="D",I44*1,IF(J44="D-",I44*0.75,0))))))))))))</f>
        <v>0</v>
      </c>
      <c r="L44" s="34"/>
      <c r="M44" s="32"/>
      <c r="N44" s="33"/>
      <c r="O44" s="26"/>
      <c r="P44" s="31">
        <f>IF(O44="A+",N44*4,IF(O44="A",N44*4,IF(O44="A-",N44*3.75,IF(O44="B+",N44*3.25,IF(O44="B",N44*3,IF(O44="B-",N44*2.75,IF(O44="C+",N44*2.25,IF(O44="C",N44*2,IF(O44="C-",N44*1.75,IF(O44="D+",N44*1.25,IF(O44="D",N44*1,IF(O44="D-",N44*0.75,0))))))))))))</f>
        <v>0</v>
      </c>
      <c r="V44"/>
      <c r="W44"/>
      <c r="X44"/>
    </row>
    <row r="45" spans="2:24" ht="20.100000000000001" customHeight="1" x14ac:dyDescent="0.65">
      <c r="B45" s="130"/>
      <c r="C45" s="132" t="s">
        <v>53</v>
      </c>
      <c r="D45" s="36"/>
      <c r="E45" s="115" t="s">
        <v>54</v>
      </c>
      <c r="F45" s="123" t="str">
        <f>IFERROR(SUMIF(E39:E44,"&lt;&gt;W",F39:F44)/SUMIF(E39:E44,"&lt;&gt;W",D39:D44)," ")</f>
        <v xml:space="preserve"> </v>
      </c>
      <c r="G45" s="37"/>
      <c r="H45" s="132" t="s">
        <v>53</v>
      </c>
      <c r="I45" s="36"/>
      <c r="J45" s="115" t="s">
        <v>54</v>
      </c>
      <c r="K45" s="123" t="str">
        <f>IFERROR(SUMIF(J39:J44,"&lt;&gt;W",K39:K44)/SUMIF(J39:J44,"&lt;&gt;W",I39:I44)," ")</f>
        <v xml:space="preserve"> </v>
      </c>
      <c r="L45" s="37"/>
      <c r="M45" s="132" t="s">
        <v>53</v>
      </c>
      <c r="N45" s="125" t="s">
        <v>54</v>
      </c>
      <c r="O45" s="115"/>
      <c r="P45" s="123" t="str">
        <f>IFERROR(SUMIF(O39:O44,"&lt;&gt;W",P39:P44)/SUMIF(O39:O44,"&lt;&gt;W",N39:N44)," ")</f>
        <v xml:space="preserve"> </v>
      </c>
    </row>
    <row r="46" spans="2:24" ht="20.100000000000001" customHeight="1" thickBot="1" x14ac:dyDescent="0.7">
      <c r="B46" s="131"/>
      <c r="C46" s="133"/>
      <c r="D46" s="38"/>
      <c r="E46" s="116"/>
      <c r="F46" s="124"/>
      <c r="G46" s="39"/>
      <c r="H46" s="133"/>
      <c r="I46" s="38"/>
      <c r="J46" s="117"/>
      <c r="K46" s="124"/>
      <c r="L46" s="39"/>
      <c r="M46" s="133"/>
      <c r="N46" s="126"/>
      <c r="O46" s="117"/>
      <c r="P46" s="124"/>
    </row>
    <row r="47" spans="2:24" s="45" customFormat="1" ht="20.100000000000001" customHeight="1" thickBot="1" x14ac:dyDescent="0.7">
      <c r="B47" s="34"/>
      <c r="C47" s="34"/>
      <c r="D47" s="34"/>
      <c r="E47" s="34"/>
      <c r="F47" s="34"/>
      <c r="G47" s="34"/>
      <c r="H47" s="40"/>
      <c r="I47" s="40"/>
      <c r="J47" s="40"/>
      <c r="K47" s="40"/>
      <c r="L47" s="40"/>
      <c r="M47" s="40"/>
      <c r="N47" s="40"/>
      <c r="O47" s="40"/>
      <c r="P47" s="40"/>
      <c r="Q47"/>
      <c r="R47"/>
      <c r="S47"/>
      <c r="T47"/>
      <c r="U47"/>
    </row>
    <row r="48" spans="2:24" ht="20.100000000000001" customHeight="1" x14ac:dyDescent="0.65">
      <c r="B48" s="129" t="s">
        <v>65</v>
      </c>
      <c r="C48" s="127" t="s">
        <v>31</v>
      </c>
      <c r="D48" s="120" t="s">
        <v>32</v>
      </c>
      <c r="E48" s="120" t="s">
        <v>33</v>
      </c>
      <c r="F48" s="120" t="s">
        <v>34</v>
      </c>
      <c r="G48" s="44"/>
      <c r="H48" s="127" t="s">
        <v>35</v>
      </c>
      <c r="I48" s="120" t="s">
        <v>32</v>
      </c>
      <c r="J48" s="120" t="s">
        <v>33</v>
      </c>
      <c r="K48" s="120" t="s">
        <v>34</v>
      </c>
      <c r="L48" s="30"/>
      <c r="M48" s="127" t="s">
        <v>36</v>
      </c>
      <c r="N48" s="120" t="s">
        <v>32</v>
      </c>
      <c r="O48" s="120" t="s">
        <v>33</v>
      </c>
      <c r="P48" s="120" t="s">
        <v>34</v>
      </c>
    </row>
    <row r="49" spans="2:21" ht="20.100000000000001" customHeight="1" x14ac:dyDescent="0.65">
      <c r="B49" s="130"/>
      <c r="C49" s="128"/>
      <c r="D49" s="122"/>
      <c r="E49" s="122"/>
      <c r="F49" s="122"/>
      <c r="G49" s="30"/>
      <c r="H49" s="128"/>
      <c r="I49" s="122"/>
      <c r="J49" s="122"/>
      <c r="K49" s="122"/>
      <c r="M49" s="128"/>
      <c r="N49" s="122"/>
      <c r="O49" s="122"/>
      <c r="P49" s="122"/>
    </row>
    <row r="50" spans="2:21" ht="20.100000000000001" customHeight="1" x14ac:dyDescent="0.65">
      <c r="B50" s="130"/>
      <c r="C50" s="32"/>
      <c r="D50" s="33"/>
      <c r="E50" s="26"/>
      <c r="F50" s="31">
        <f>IF(E50="A+",D50*4,IF(E50="A",D50*4,IF(E50="A-",D50*3.75,IF(E50="B+",D50*3.25,IF(E50="B",D50*3,IF(E50="B-",D50*2.75,IF(E50="C+",D50*2.25,IF(E50="C",D50*2,IF(E50="C-",D50*1.75,IF(E50="D+",D50*1.25,IF(E50="D",D50*1,IF(E50="D-",D50*0.75,0))))))))))))</f>
        <v>0</v>
      </c>
      <c r="G50" s="34"/>
      <c r="H50" s="32"/>
      <c r="I50" s="33"/>
      <c r="J50" s="26"/>
      <c r="K50" s="31">
        <f>IF(J50="A+",I50*4,IF(J50="A",I50*4,IF(J50="A-",I50*3.75,IF(J50="B+",I50*3.25,IF(J50="B",I50*3,IF(J50="B-",I50*2.75,IF(J50="C+",I50*2.25,IF(J50="C",I50*2,IF(J50="C-",I50*1.75,IF(J50="D+",I50*1.25,IF(J50="D",I50*1,IF(J50="D-",I50*0.75,0))))))))))))</f>
        <v>0</v>
      </c>
      <c r="L50" s="34"/>
      <c r="M50" s="32"/>
      <c r="N50" s="33"/>
      <c r="O50" s="26"/>
      <c r="P50" s="31">
        <f>IF(O50="A+",N50*4,IF(O50="A",N50*4,IF(O50="A-",N50*3.75,IF(O50="B+",N50*3.25,IF(O50="B",N50*3,IF(O50="B-",N50*2.75,IF(O50="C+",N50*2.25,IF(O50="C",N50*2,IF(O50="C-",N50*1.75,IF(O50="D+",N50*1.25,IF(O50="D",N50*1,IF(O50="D-",N50*0.75,0))))))))))))</f>
        <v>0</v>
      </c>
    </row>
    <row r="51" spans="2:21" ht="20.100000000000001" customHeight="1" x14ac:dyDescent="0.65">
      <c r="B51" s="130"/>
      <c r="C51" s="32"/>
      <c r="D51" s="33"/>
      <c r="E51" s="26"/>
      <c r="F51" s="31">
        <f t="shared" ref="F51:F54" si="12">IF(E51="A+",D51*4,IF(E51="A",D51*4,IF(E51="A-",D51*3.75,IF(E51="B+",D51*3.25,IF(E51="B",D51*3,IF(E51="B-",D51*2.75,IF(E51="C+",D51*2.25,IF(E51="C",D51*2,IF(E51="C-",D51*1.75,IF(E51="D+",D51*1.25,IF(E51="D",D51*1,IF(E51="D-",D51*0.75,0))))))))))))</f>
        <v>0</v>
      </c>
      <c r="G51" s="34"/>
      <c r="H51" s="32"/>
      <c r="I51" s="33"/>
      <c r="J51" s="26"/>
      <c r="K51" s="31">
        <f t="shared" ref="K51:K54" si="13">IF(J51="A+",I51*4,IF(J51="A",I51*4,IF(J51="A-",I51*3.75,IF(J51="B+",I51*3.25,IF(J51="B",I51*3,IF(J51="B-",I51*2.75,IF(J51="C+",I51*2.25,IF(J51="C",I51*2,IF(J51="C-",I51*1.75,IF(J51="D+",I51*1.25,IF(J51="D",I51*1,IF(J51="D-",I51*0.75,0))))))))))))</f>
        <v>0</v>
      </c>
      <c r="L51" s="34"/>
      <c r="M51" s="32"/>
      <c r="N51" s="33"/>
      <c r="O51" s="26"/>
      <c r="P51" s="31">
        <f t="shared" ref="P51:P54" si="14">IF(O51="A+",N51*4,IF(O51="A",N51*4,IF(O51="A-",N51*3.75,IF(O51="B+",N51*3.25,IF(O51="B",N51*3,IF(O51="B-",N51*2.75,IF(O51="C+",N51*2.25,IF(O51="C",N51*2,IF(O51="C-",N51*1.75,IF(O51="D+",N51*1.25,IF(O51="D",N51*1,IF(O51="D-",N51*0.75,0))))))))))))</f>
        <v>0</v>
      </c>
    </row>
    <row r="52" spans="2:21" ht="20.100000000000001" customHeight="1" x14ac:dyDescent="0.65">
      <c r="B52" s="130"/>
      <c r="C52" s="32"/>
      <c r="D52" s="33"/>
      <c r="E52" s="26"/>
      <c r="F52" s="31">
        <f t="shared" si="12"/>
        <v>0</v>
      </c>
      <c r="G52" s="34"/>
      <c r="H52" s="32"/>
      <c r="I52" s="33"/>
      <c r="J52" s="26"/>
      <c r="K52" s="31">
        <f t="shared" si="13"/>
        <v>0</v>
      </c>
      <c r="L52" s="34"/>
      <c r="M52" s="32"/>
      <c r="N52" s="33"/>
      <c r="O52" s="26"/>
      <c r="P52" s="31">
        <f t="shared" si="14"/>
        <v>0</v>
      </c>
    </row>
    <row r="53" spans="2:21" ht="20.100000000000001" customHeight="1" x14ac:dyDescent="0.65">
      <c r="B53" s="130"/>
      <c r="C53" s="32"/>
      <c r="D53" s="33"/>
      <c r="E53" s="26"/>
      <c r="F53" s="31">
        <f t="shared" si="12"/>
        <v>0</v>
      </c>
      <c r="G53" s="34"/>
      <c r="H53" s="32"/>
      <c r="I53" s="33"/>
      <c r="J53" s="26"/>
      <c r="K53" s="31">
        <f t="shared" si="13"/>
        <v>0</v>
      </c>
      <c r="L53" s="34"/>
      <c r="M53" s="32"/>
      <c r="N53" s="33"/>
      <c r="O53" s="26"/>
      <c r="P53" s="31">
        <f t="shared" si="14"/>
        <v>0</v>
      </c>
    </row>
    <row r="54" spans="2:21" ht="20.100000000000001" customHeight="1" x14ac:dyDescent="0.65">
      <c r="B54" s="130"/>
      <c r="C54" s="32"/>
      <c r="D54" s="33"/>
      <c r="E54" s="26"/>
      <c r="F54" s="31">
        <f t="shared" si="12"/>
        <v>0</v>
      </c>
      <c r="G54" s="34" t="s">
        <v>44</v>
      </c>
      <c r="H54" s="32"/>
      <c r="I54" s="33"/>
      <c r="J54" s="26"/>
      <c r="K54" s="31">
        <f t="shared" si="13"/>
        <v>0</v>
      </c>
      <c r="L54" s="34"/>
      <c r="M54" s="32"/>
      <c r="N54" s="33"/>
      <c r="O54" s="26"/>
      <c r="P54" s="31">
        <f t="shared" si="14"/>
        <v>0</v>
      </c>
    </row>
    <row r="55" spans="2:21" ht="20.100000000000001" customHeight="1" x14ac:dyDescent="0.65">
      <c r="B55" s="130"/>
      <c r="C55" s="32"/>
      <c r="D55" s="33"/>
      <c r="E55" s="26"/>
      <c r="F55" s="31">
        <f>IF(E55="A+",D55*4,IF(E55="A",D55*4,IF(E55="A-",D55*3.75,IF(E55="B+",D55*3.25,IF(E55="B",D55*3,IF(E55="B-",D55*2.75,IF(E55="C+",D55*2.25,IF(E55="C",D55*2,IF(E55="C-",D55*1.75,IF(E55="D+",D55*1.25,IF(E55="D",D55*1,IF(E55="D-",D55*0.75,0))))))))))))</f>
        <v>0</v>
      </c>
      <c r="G55" s="34"/>
      <c r="H55" s="32"/>
      <c r="I55" s="33"/>
      <c r="J55" s="26"/>
      <c r="K55" s="31">
        <f>IF(J55="A+",I55*4,IF(J55="A",I55*4,IF(J55="A-",I55*3.75,IF(J55="B+",I55*3.25,IF(J55="B",I55*3,IF(J55="B-",I55*2.75,IF(J55="C+",I55*2.25,IF(J55="C",I55*2,IF(J55="C-",I55*1.75,IF(J55="D+",I55*1.25,IF(J55="D",I55*1,IF(J55="D-",I55*0.75,0))))))))))))</f>
        <v>0</v>
      </c>
      <c r="L55" s="34"/>
      <c r="M55" s="32"/>
      <c r="N55" s="33"/>
      <c r="O55" s="26"/>
      <c r="P55" s="31">
        <f>IF(O55="A+",N55*4,IF(O55="A",N55*4,IF(O55="A-",N55*3.75,IF(O55="B+",N55*3.25,IF(O55="B",N55*3,IF(O55="B-",N55*2.75,IF(O55="C+",N55*2.25,IF(O55="C",N55*2,IF(O55="C-",N55*1.75,IF(O55="D+",N55*1.25,IF(O55="D",N55*1,IF(O55="D-",N55*0.75,0))))))))))))</f>
        <v>0</v>
      </c>
    </row>
    <row r="56" spans="2:21" ht="20.100000000000001" customHeight="1" x14ac:dyDescent="0.65">
      <c r="B56" s="130"/>
      <c r="C56" s="132" t="s">
        <v>53</v>
      </c>
      <c r="D56" s="36"/>
      <c r="E56" s="115" t="s">
        <v>54</v>
      </c>
      <c r="F56" s="123" t="str">
        <f>IFERROR(SUMIF(E50:E55,"&lt;&gt;W",F50:F55)/SUMIF(E50:E55,"&lt;&gt;W",D50:D55)," ")</f>
        <v xml:space="preserve"> </v>
      </c>
      <c r="G56" s="37"/>
      <c r="H56" s="132" t="s">
        <v>53</v>
      </c>
      <c r="I56" s="36"/>
      <c r="J56" s="115" t="s">
        <v>54</v>
      </c>
      <c r="K56" s="123" t="str">
        <f>IFERROR(SUMIF(J50:J55,"&lt;&gt;W",K50:K55)/SUMIF(J50:J55,"&lt;&gt;W",I50:I55)," ")</f>
        <v xml:space="preserve"> </v>
      </c>
      <c r="L56" s="37"/>
      <c r="M56" s="132" t="s">
        <v>53</v>
      </c>
      <c r="N56" s="125" t="s">
        <v>54</v>
      </c>
      <c r="O56" s="115"/>
      <c r="P56" s="123" t="str">
        <f>IFERROR(SUMIF(O50:O55,"&lt;&gt;W",P50:P55)/SUMIF(O50:O55,"&lt;&gt;W",N50:N55)," ")</f>
        <v xml:space="preserve"> </v>
      </c>
    </row>
    <row r="57" spans="2:21" ht="20.100000000000001" customHeight="1" thickBot="1" x14ac:dyDescent="0.7">
      <c r="B57" s="131"/>
      <c r="C57" s="133"/>
      <c r="D57" s="38"/>
      <c r="E57" s="116"/>
      <c r="F57" s="124"/>
      <c r="G57" s="39"/>
      <c r="H57" s="133"/>
      <c r="I57" s="38"/>
      <c r="J57" s="117"/>
      <c r="K57" s="124"/>
      <c r="L57" s="39"/>
      <c r="M57" s="133"/>
      <c r="N57" s="126"/>
      <c r="O57" s="117"/>
      <c r="P57" s="124"/>
    </row>
    <row r="58" spans="2:21" ht="15" customHeight="1" x14ac:dyDescent="0.65">
      <c r="B58" s="34"/>
      <c r="C58" s="34"/>
      <c r="D58" s="34"/>
      <c r="E58" s="34"/>
      <c r="F58" s="34"/>
      <c r="G58" s="34"/>
      <c r="H58" s="40"/>
      <c r="I58" s="40"/>
      <c r="J58" s="40"/>
      <c r="K58" s="40"/>
      <c r="L58" s="40"/>
      <c r="M58" s="40"/>
      <c r="N58" s="40"/>
      <c r="O58" s="40"/>
      <c r="P58" s="40"/>
      <c r="Q58" s="29"/>
      <c r="R58" s="29"/>
      <c r="S58" s="29"/>
      <c r="T58" s="29"/>
      <c r="U58" s="29"/>
    </row>
    <row r="59" spans="2:21" ht="18.95" customHeight="1" x14ac:dyDescent="0.65">
      <c r="B59" s="28"/>
      <c r="H59" s="28"/>
      <c r="I59" s="28"/>
      <c r="J59" s="28"/>
      <c r="K59" s="28"/>
      <c r="L59" s="28"/>
      <c r="N59" s="46"/>
      <c r="O59" s="46"/>
      <c r="P59" s="46"/>
      <c r="Q59" s="29"/>
      <c r="R59" s="29"/>
      <c r="S59" s="29"/>
      <c r="T59" s="29"/>
      <c r="U59" s="29"/>
    </row>
    <row r="60" spans="2:21" ht="15" customHeight="1" x14ac:dyDescent="0.65">
      <c r="C60" s="47"/>
      <c r="D60" s="47"/>
      <c r="E60" s="47"/>
      <c r="F60" s="47"/>
      <c r="G60" s="47"/>
      <c r="H60" s="48"/>
      <c r="I60" s="48"/>
      <c r="J60" s="48"/>
      <c r="K60" s="48"/>
      <c r="L60" s="10"/>
      <c r="N60" s="28"/>
      <c r="O60" s="28"/>
      <c r="P60" s="28"/>
      <c r="Q60" s="29"/>
      <c r="R60" s="29"/>
      <c r="S60" s="29"/>
      <c r="T60" s="29"/>
      <c r="U60" s="29"/>
    </row>
    <row r="61" spans="2:21" ht="20.100000000000001" customHeight="1" x14ac:dyDescent="0.65">
      <c r="C61" s="49"/>
      <c r="D61" s="49"/>
      <c r="E61" s="49"/>
      <c r="F61" s="49"/>
      <c r="G61" s="49"/>
      <c r="H61" s="48"/>
      <c r="I61" s="48"/>
      <c r="J61" s="48"/>
      <c r="K61" s="48"/>
      <c r="L61" s="10"/>
      <c r="N61" s="48"/>
      <c r="O61" s="48"/>
      <c r="P61" s="48"/>
    </row>
    <row r="62" spans="2:21" ht="20.100000000000001" customHeight="1" x14ac:dyDescent="0.65">
      <c r="C62" s="49"/>
      <c r="D62" s="49"/>
      <c r="E62" s="49"/>
      <c r="F62" s="49"/>
      <c r="G62" s="49"/>
      <c r="H62" s="48"/>
      <c r="I62" s="48"/>
      <c r="J62" s="48"/>
      <c r="K62" s="48"/>
      <c r="L62" s="10"/>
      <c r="N62" s="48"/>
      <c r="O62" s="48"/>
      <c r="P62" s="48"/>
    </row>
    <row r="63" spans="2:21" ht="20.100000000000001" customHeight="1" x14ac:dyDescent="0.65">
      <c r="C63" s="49"/>
      <c r="D63" s="49"/>
      <c r="E63" s="49"/>
      <c r="F63" s="49"/>
      <c r="G63" s="49"/>
      <c r="H63" s="48"/>
      <c r="I63" s="48"/>
      <c r="J63" s="48"/>
      <c r="K63" s="48"/>
      <c r="L63" s="10"/>
      <c r="N63" s="48"/>
      <c r="O63" s="48"/>
      <c r="P63" s="48"/>
    </row>
    <row r="64" spans="2:21" ht="20.100000000000001" customHeight="1" x14ac:dyDescent="0.65">
      <c r="C64" s="49"/>
      <c r="D64" s="49"/>
      <c r="E64" s="49"/>
      <c r="F64" s="49"/>
      <c r="G64" s="49"/>
      <c r="H64" s="48"/>
      <c r="I64" s="48"/>
      <c r="J64" s="48"/>
      <c r="K64" s="48"/>
      <c r="L64" s="10"/>
      <c r="N64" s="48"/>
      <c r="O64" s="48"/>
      <c r="P64" s="48"/>
    </row>
    <row r="65" spans="3:16" ht="20.100000000000001" customHeight="1" x14ac:dyDescent="0.65">
      <c r="C65" s="49"/>
      <c r="D65" s="49"/>
      <c r="E65" s="49"/>
      <c r="F65" s="49"/>
      <c r="G65" s="49"/>
      <c r="H65" s="48"/>
      <c r="I65" s="48"/>
      <c r="J65" s="48"/>
      <c r="K65" s="48"/>
      <c r="L65" s="10"/>
      <c r="N65" s="48"/>
      <c r="O65" s="48"/>
      <c r="P65" s="48"/>
    </row>
    <row r="66" spans="3:16" ht="20.100000000000001" customHeight="1" x14ac:dyDescent="0.65">
      <c r="C66" s="49"/>
      <c r="D66" s="49"/>
      <c r="E66" s="49"/>
      <c r="F66" s="49"/>
      <c r="G66" s="49"/>
      <c r="H66" s="48"/>
      <c r="I66" s="48"/>
      <c r="J66" s="48"/>
      <c r="K66" s="48"/>
      <c r="L66" s="10"/>
      <c r="N66" s="48"/>
      <c r="O66" s="48"/>
      <c r="P66" s="48"/>
    </row>
    <row r="67" spans="3:16" ht="20.100000000000001" customHeight="1" x14ac:dyDescent="0.65">
      <c r="H67" s="28"/>
      <c r="I67" s="28"/>
      <c r="J67" s="28"/>
      <c r="K67" s="28"/>
      <c r="L67" s="28"/>
      <c r="N67" s="48"/>
      <c r="O67" s="48"/>
      <c r="P67" s="48"/>
    </row>
    <row r="68" spans="3:16" ht="20.100000000000001" customHeight="1" x14ac:dyDescent="0.65">
      <c r="H68" s="28"/>
      <c r="I68" s="28"/>
      <c r="J68" s="28"/>
      <c r="K68" s="28"/>
      <c r="L68" s="28"/>
      <c r="N68" s="28"/>
      <c r="O68" s="28"/>
      <c r="P68" s="28"/>
    </row>
    <row r="69" spans="3:16" ht="20.100000000000001" customHeight="1" x14ac:dyDescent="0.65">
      <c r="H69" s="28"/>
      <c r="I69" s="28"/>
      <c r="J69" s="28"/>
      <c r="K69" s="28"/>
      <c r="L69" s="28"/>
      <c r="N69" s="28"/>
      <c r="O69" s="28"/>
      <c r="P69" s="28"/>
    </row>
    <row r="70" spans="3:16" ht="20.100000000000001" customHeight="1" x14ac:dyDescent="0.65">
      <c r="N70" s="28"/>
      <c r="O70" s="28"/>
      <c r="P70" s="28"/>
    </row>
  </sheetData>
  <mergeCells count="112">
    <mergeCell ref="P4:P5"/>
    <mergeCell ref="B4:B13"/>
    <mergeCell ref="C12:C13"/>
    <mergeCell ref="H12:H13"/>
    <mergeCell ref="M12:M13"/>
    <mergeCell ref="B15:B24"/>
    <mergeCell ref="C23:C24"/>
    <mergeCell ref="H23:H24"/>
    <mergeCell ref="M23:M24"/>
    <mergeCell ref="F12:F13"/>
    <mergeCell ref="K12:K13"/>
    <mergeCell ref="D15:D16"/>
    <mergeCell ref="E15:E16"/>
    <mergeCell ref="F15:F16"/>
    <mergeCell ref="I4:I5"/>
    <mergeCell ref="J4:J5"/>
    <mergeCell ref="K4:K5"/>
    <mergeCell ref="P12:P13"/>
    <mergeCell ref="C4:C5"/>
    <mergeCell ref="D4:D5"/>
    <mergeCell ref="C15:C16"/>
    <mergeCell ref="P15:P16"/>
    <mergeCell ref="D26:D27"/>
    <mergeCell ref="E26:E27"/>
    <mergeCell ref="F26:F27"/>
    <mergeCell ref="N15:N16"/>
    <mergeCell ref="O15:O16"/>
    <mergeCell ref="H15:H16"/>
    <mergeCell ref="E12:E13"/>
    <mergeCell ref="J12:J13"/>
    <mergeCell ref="N4:N5"/>
    <mergeCell ref="O4:O5"/>
    <mergeCell ref="E4:E5"/>
    <mergeCell ref="F4:F5"/>
    <mergeCell ref="E48:E49"/>
    <mergeCell ref="F48:F49"/>
    <mergeCell ref="I48:I49"/>
    <mergeCell ref="J48:J49"/>
    <mergeCell ref="K48:K49"/>
    <mergeCell ref="N12:O13"/>
    <mergeCell ref="N34:O35"/>
    <mergeCell ref="N48:N49"/>
    <mergeCell ref="O48:O49"/>
    <mergeCell ref="E23:E24"/>
    <mergeCell ref="J26:J27"/>
    <mergeCell ref="K26:K27"/>
    <mergeCell ref="N26:N27"/>
    <mergeCell ref="O26:O27"/>
    <mergeCell ref="F23:F24"/>
    <mergeCell ref="B48:B57"/>
    <mergeCell ref="C56:C57"/>
    <mergeCell ref="H56:H57"/>
    <mergeCell ref="M56:M57"/>
    <mergeCell ref="B26:B35"/>
    <mergeCell ref="C34:C35"/>
    <mergeCell ref="H34:H35"/>
    <mergeCell ref="M34:M35"/>
    <mergeCell ref="B37:B46"/>
    <mergeCell ref="C45:C46"/>
    <mergeCell ref="H45:H46"/>
    <mergeCell ref="M45:M46"/>
    <mergeCell ref="F34:F35"/>
    <mergeCell ref="C37:C38"/>
    <mergeCell ref="D37:D38"/>
    <mergeCell ref="E37:E38"/>
    <mergeCell ref="F37:F38"/>
    <mergeCell ref="K34:K35"/>
    <mergeCell ref="C26:C27"/>
    <mergeCell ref="C48:C49"/>
    <mergeCell ref="D48:D49"/>
    <mergeCell ref="E34:E35"/>
    <mergeCell ref="E45:E46"/>
    <mergeCell ref="I26:I27"/>
    <mergeCell ref="P26:P27"/>
    <mergeCell ref="I15:I16"/>
    <mergeCell ref="J15:J16"/>
    <mergeCell ref="K15:K16"/>
    <mergeCell ref="K23:K24"/>
    <mergeCell ref="N23:O24"/>
    <mergeCell ref="P23:P24"/>
    <mergeCell ref="N45:O46"/>
    <mergeCell ref="P45:P46"/>
    <mergeCell ref="J37:J38"/>
    <mergeCell ref="K37:K38"/>
    <mergeCell ref="N37:N38"/>
    <mergeCell ref="O37:O38"/>
    <mergeCell ref="I37:I38"/>
    <mergeCell ref="P34:P35"/>
    <mergeCell ref="E56:E57"/>
    <mergeCell ref="J23:J24"/>
    <mergeCell ref="J34:J35"/>
    <mergeCell ref="J45:J46"/>
    <mergeCell ref="J56:J57"/>
    <mergeCell ref="R4:R5"/>
    <mergeCell ref="S4:S5"/>
    <mergeCell ref="P48:P49"/>
    <mergeCell ref="F56:F57"/>
    <mergeCell ref="K56:K57"/>
    <mergeCell ref="N56:O57"/>
    <mergeCell ref="P56:P57"/>
    <mergeCell ref="H4:H5"/>
    <mergeCell ref="M4:M5"/>
    <mergeCell ref="M15:M16"/>
    <mergeCell ref="M26:M27"/>
    <mergeCell ref="M37:M38"/>
    <mergeCell ref="M48:M49"/>
    <mergeCell ref="H26:H27"/>
    <mergeCell ref="H37:H38"/>
    <mergeCell ref="H48:H49"/>
    <mergeCell ref="P37:P38"/>
    <mergeCell ref="F45:F46"/>
    <mergeCell ref="K45:K46"/>
  </mergeCells>
  <phoneticPr fontId="6" type="noConversion"/>
  <conditionalFormatting sqref="C6:C11">
    <cfRule type="beginsWith" dxfId="277" priority="251" operator="beginsWith" text="ECE">
      <formula>LEFT(C6,LEN("ECE"))="ECE"</formula>
    </cfRule>
    <cfRule type="beginsWith" dxfId="276" priority="250" operator="beginsWith" text="ENGR">
      <formula>LEFT(C6,LEN("ENGR"))="ENGR"</formula>
    </cfRule>
    <cfRule type="beginsWith" dxfId="275" priority="249" operator="beginsWith" text="CHEM">
      <formula>LEFT(C6,LEN("CHEM"))="CHEM"</formula>
    </cfRule>
    <cfRule type="beginsWith" dxfId="274" priority="248" operator="beginsWith" text="PHYS">
      <formula>LEFT(C6,LEN("PHYS"))="PHYS"</formula>
    </cfRule>
    <cfRule type="beginsWith" dxfId="273" priority="247" operator="beginsWith" text="Upper">
      <formula>LEFT(C6,LEN("Upper"))="Upper"</formula>
    </cfRule>
    <cfRule type="beginsWith" dxfId="272" priority="246" operator="beginsWith" text="Humanity">
      <formula>LEFT(C6,LEN("Humanity"))="Humanity"</formula>
    </cfRule>
    <cfRule type="beginsWith" dxfId="271" priority="245" operator="beginsWith" text="Social">
      <formula>LEFT(C6,LEN("Social"))="Social"</formula>
    </cfRule>
    <cfRule type="beginsWith" dxfId="270" priority="244" operator="beginsWith" text="MATH">
      <formula>LEFT(C6,LEN("MATH"))="MATH"</formula>
    </cfRule>
    <cfRule type="beginsWith" dxfId="269" priority="243" operator="beginsWith" text="MEMS">
      <formula>LEFT(C6,LEN("MEMS"))="MEMS"</formula>
    </cfRule>
    <cfRule type="beginsWith" dxfId="268" priority="242" operator="beginsWith" text="Nanotechnology">
      <formula>LEFT(C6,LEN("Nanotechnology"))="Nanotechnology"</formula>
    </cfRule>
  </conditionalFormatting>
  <conditionalFormatting sqref="C6:C57 H6:H57 M6:M57 R6:R24">
    <cfRule type="beginsWith" dxfId="267" priority="241" operator="beginsWith" text="Senior">
      <formula>LEFT(C6,LEN("Senior"))="Senior"</formula>
    </cfRule>
  </conditionalFormatting>
  <conditionalFormatting sqref="C17:C22">
    <cfRule type="beginsWith" dxfId="266" priority="238" operator="beginsWith" text="CHEM">
      <formula>LEFT(C17,LEN("CHEM"))="CHEM"</formula>
    </cfRule>
    <cfRule type="beginsWith" dxfId="265" priority="237" operator="beginsWith" text="PHYS">
      <formula>LEFT(C17,LEN("PHYS"))="PHYS"</formula>
    </cfRule>
    <cfRule type="beginsWith" dxfId="264" priority="236" operator="beginsWith" text="Upper">
      <formula>LEFT(C17,LEN("Upper"))="Upper"</formula>
    </cfRule>
    <cfRule type="beginsWith" dxfId="263" priority="235" operator="beginsWith" text="Humanity">
      <formula>LEFT(C17,LEN("Humanity"))="Humanity"</formula>
    </cfRule>
    <cfRule type="beginsWith" dxfId="262" priority="231" operator="beginsWith" text="Nanotechnology">
      <formula>LEFT(C17,LEN("Nanotechnology"))="Nanotechnology"</formula>
    </cfRule>
    <cfRule type="beginsWith" dxfId="261" priority="234" operator="beginsWith" text="Social">
      <formula>LEFT(C17,LEN("Social"))="Social"</formula>
    </cfRule>
    <cfRule type="beginsWith" dxfId="260" priority="233" operator="beginsWith" text="MATH">
      <formula>LEFT(C17,LEN("MATH"))="MATH"</formula>
    </cfRule>
    <cfRule type="beginsWith" dxfId="259" priority="232" operator="beginsWith" text="MEMS">
      <formula>LEFT(C17,LEN("MEMS"))="MEMS"</formula>
    </cfRule>
    <cfRule type="beginsWith" dxfId="258" priority="240" operator="beginsWith" text="ECE">
      <formula>LEFT(C17,LEN("ECE"))="ECE"</formula>
    </cfRule>
    <cfRule type="beginsWith" dxfId="257" priority="239" operator="beginsWith" text="ENGR">
      <formula>LEFT(C17,LEN("ENGR"))="ENGR"</formula>
    </cfRule>
  </conditionalFormatting>
  <conditionalFormatting sqref="C28:C33">
    <cfRule type="beginsWith" dxfId="256" priority="127" operator="beginsWith" text="PHYS">
      <formula>LEFT(C28,LEN("PHYS"))="PHYS"</formula>
    </cfRule>
    <cfRule type="beginsWith" dxfId="255" priority="128" operator="beginsWith" text="CHEM">
      <formula>LEFT(C28,LEN("CHEM"))="CHEM"</formula>
    </cfRule>
    <cfRule type="beginsWith" dxfId="254" priority="129" operator="beginsWith" text="ENGR">
      <formula>LEFT(C28,LEN("ENGR"))="ENGR"</formula>
    </cfRule>
    <cfRule type="beginsWith" dxfId="253" priority="125" operator="beginsWith" text="Humanity">
      <formula>LEFT(C28,LEN("Humanity"))="Humanity"</formula>
    </cfRule>
    <cfRule type="beginsWith" dxfId="252" priority="124" operator="beginsWith" text="Social">
      <formula>LEFT(C28,LEN("Social"))="Social"</formula>
    </cfRule>
    <cfRule type="beginsWith" dxfId="251" priority="130" operator="beginsWith" text="ECE">
      <formula>LEFT(C28,LEN("ECE"))="ECE"</formula>
    </cfRule>
    <cfRule type="beginsWith" dxfId="250" priority="123" operator="beginsWith" text="MATH">
      <formula>LEFT(C28,LEN("MATH"))="MATH"</formula>
    </cfRule>
    <cfRule type="beginsWith" dxfId="249" priority="122" operator="beginsWith" text="MEMS">
      <formula>LEFT(C28,LEN("MEMS"))="MEMS"</formula>
    </cfRule>
    <cfRule type="beginsWith" dxfId="248" priority="121" operator="beginsWith" text="Nanotechnology">
      <formula>LEFT(C28,LEN("Nanotechnology"))="Nanotechnology"</formula>
    </cfRule>
    <cfRule type="beginsWith" dxfId="247" priority="230" operator="beginsWith" text="ECE">
      <formula>LEFT(C28,LEN("ECE"))="ECE"</formula>
    </cfRule>
    <cfRule type="beginsWith" dxfId="246" priority="229" operator="beginsWith" text="ENGR">
      <formula>LEFT(C28,LEN("ENGR"))="ENGR"</formula>
    </cfRule>
    <cfRule type="beginsWith" dxfId="245" priority="228" operator="beginsWith" text="CHEM">
      <formula>LEFT(C28,LEN("CHEM"))="CHEM"</formula>
    </cfRule>
    <cfRule type="beginsWith" dxfId="244" priority="227" operator="beginsWith" text="PHYS">
      <formula>LEFT(C28,LEN("PHYS"))="PHYS"</formula>
    </cfRule>
    <cfRule type="beginsWith" dxfId="243" priority="223" operator="beginsWith" text="MATH">
      <formula>LEFT(C28,LEN("MATH"))="MATH"</formula>
    </cfRule>
    <cfRule type="beginsWith" dxfId="242" priority="226" operator="beginsWith" text="Upper">
      <formula>LEFT(C28,LEN("Upper"))="Upper"</formula>
    </cfRule>
    <cfRule type="beginsWith" dxfId="241" priority="225" operator="beginsWith" text="Humanity">
      <formula>LEFT(C28,LEN("Humanity"))="Humanity"</formula>
    </cfRule>
    <cfRule type="beginsWith" dxfId="240" priority="224" operator="beginsWith" text="Social">
      <formula>LEFT(C28,LEN("Social"))="Social"</formula>
    </cfRule>
    <cfRule type="beginsWith" dxfId="239" priority="222" operator="beginsWith" text="MEMS">
      <formula>LEFT(C28,LEN("MEMS"))="MEMS"</formula>
    </cfRule>
    <cfRule type="beginsWith" dxfId="238" priority="221" operator="beginsWith" text="Nanotechnology">
      <formula>LEFT(C28,LEN("Nanotechnology"))="Nanotechnology"</formula>
    </cfRule>
    <cfRule type="beginsWith" dxfId="237" priority="126" operator="beginsWith" text="Upper">
      <formula>LEFT(C28,LEN("Upper"))="Upper"</formula>
    </cfRule>
  </conditionalFormatting>
  <conditionalFormatting sqref="C39:C44">
    <cfRule type="beginsWith" dxfId="236" priority="215" operator="beginsWith" text="Humanity">
      <formula>LEFT(C39,LEN("Humanity"))="Humanity"</formula>
    </cfRule>
    <cfRule type="beginsWith" dxfId="235" priority="100" operator="beginsWith" text="ECE">
      <formula>LEFT(C39,LEN("ECE"))="ECE"</formula>
    </cfRule>
    <cfRule type="beginsWith" dxfId="234" priority="218" operator="beginsWith" text="CHEM">
      <formula>LEFT(C39,LEN("CHEM"))="CHEM"</formula>
    </cfRule>
    <cfRule type="beginsWith" dxfId="233" priority="219" operator="beginsWith" text="ENGR">
      <formula>LEFT(C39,LEN("ENGR"))="ENGR"</formula>
    </cfRule>
    <cfRule type="beginsWith" dxfId="232" priority="220" operator="beginsWith" text="ECE">
      <formula>LEFT(C39,LEN("ECE"))="ECE"</formula>
    </cfRule>
    <cfRule type="beginsWith" dxfId="231" priority="216" operator="beginsWith" text="Upper">
      <formula>LEFT(C39,LEN("Upper"))="Upper"</formula>
    </cfRule>
    <cfRule type="beginsWith" dxfId="230" priority="211" operator="beginsWith" text="Nanotechnology">
      <formula>LEFT(C39,LEN("Nanotechnology"))="Nanotechnology"</formula>
    </cfRule>
    <cfRule type="beginsWith" dxfId="229" priority="212" operator="beginsWith" text="MEMS">
      <formula>LEFT(C39,LEN("MEMS"))="MEMS"</formula>
    </cfRule>
    <cfRule type="beginsWith" dxfId="228" priority="213" operator="beginsWith" text="MATH">
      <formula>LEFT(C39,LEN("MATH"))="MATH"</formula>
    </cfRule>
    <cfRule type="beginsWith" dxfId="227" priority="214" operator="beginsWith" text="Social">
      <formula>LEFT(C39,LEN("Social"))="Social"</formula>
    </cfRule>
    <cfRule type="beginsWith" dxfId="226" priority="99" operator="beginsWith" text="ENGR">
      <formula>LEFT(C39,LEN("ENGR"))="ENGR"</formula>
    </cfRule>
    <cfRule type="beginsWith" dxfId="225" priority="98" operator="beginsWith" text="CHEM">
      <formula>LEFT(C39,LEN("CHEM"))="CHEM"</formula>
    </cfRule>
    <cfRule type="beginsWith" dxfId="224" priority="97" operator="beginsWith" text="PHYS">
      <formula>LEFT(C39,LEN("PHYS"))="PHYS"</formula>
    </cfRule>
    <cfRule type="beginsWith" dxfId="223" priority="96" operator="beginsWith" text="Upper">
      <formula>LEFT(C39,LEN("Upper"))="Upper"</formula>
    </cfRule>
    <cfRule type="beginsWith" dxfId="222" priority="95" operator="beginsWith" text="Humanity">
      <formula>LEFT(C39,LEN("Humanity"))="Humanity"</formula>
    </cfRule>
    <cfRule type="beginsWith" dxfId="221" priority="94" operator="beginsWith" text="Social">
      <formula>LEFT(C39,LEN("Social"))="Social"</formula>
    </cfRule>
    <cfRule type="beginsWith" dxfId="220" priority="93" operator="beginsWith" text="MATH">
      <formula>LEFT(C39,LEN("MATH"))="MATH"</formula>
    </cfRule>
    <cfRule type="beginsWith" dxfId="219" priority="92" operator="beginsWith" text="MEMS">
      <formula>LEFT(C39,LEN("MEMS"))="MEMS"</formula>
    </cfRule>
    <cfRule type="beginsWith" dxfId="218" priority="91" operator="beginsWith" text="Nanotechnology">
      <formula>LEFT(C39,LEN("Nanotechnology"))="Nanotechnology"</formula>
    </cfRule>
    <cfRule type="beginsWith" dxfId="217" priority="217" operator="beginsWith" text="PHYS">
      <formula>LEFT(C39,LEN("PHYS"))="PHYS"</formula>
    </cfRule>
  </conditionalFormatting>
  <conditionalFormatting sqref="C50:C55">
    <cfRule type="beginsWith" dxfId="216" priority="62" operator="beginsWith" text="MEMS">
      <formula>LEFT(C50,LEN("MEMS"))="MEMS"</formula>
    </cfRule>
    <cfRule type="beginsWith" dxfId="215" priority="63" operator="beginsWith" text="MATH">
      <formula>LEFT(C50,LEN("MATH"))="MATH"</formula>
    </cfRule>
    <cfRule type="beginsWith" dxfId="214" priority="64" operator="beginsWith" text="Social">
      <formula>LEFT(C50,LEN("Social"))="Social"</formula>
    </cfRule>
    <cfRule type="beginsWith" dxfId="213" priority="65" operator="beginsWith" text="Humanity">
      <formula>LEFT(C50,LEN("Humanity"))="Humanity"</formula>
    </cfRule>
    <cfRule type="beginsWith" dxfId="212" priority="66" operator="beginsWith" text="Upper">
      <formula>LEFT(C50,LEN("Upper"))="Upper"</formula>
    </cfRule>
    <cfRule type="beginsWith" dxfId="211" priority="67" operator="beginsWith" text="PHYS">
      <formula>LEFT(C50,LEN("PHYS"))="PHYS"</formula>
    </cfRule>
    <cfRule type="beginsWith" dxfId="210" priority="68" operator="beginsWith" text="CHEM">
      <formula>LEFT(C50,LEN("CHEM"))="CHEM"</formula>
    </cfRule>
    <cfRule type="beginsWith" dxfId="209" priority="69" operator="beginsWith" text="ENGR">
      <formula>LEFT(C50,LEN("ENGR"))="ENGR"</formula>
    </cfRule>
    <cfRule type="beginsWith" dxfId="208" priority="70" operator="beginsWith" text="ECE">
      <formula>LEFT(C50,LEN("ECE"))="ECE"</formula>
    </cfRule>
    <cfRule type="beginsWith" dxfId="207" priority="208" operator="beginsWith" text="CHEM">
      <formula>LEFT(C50,LEN("CHEM"))="CHEM"</formula>
    </cfRule>
    <cfRule type="beginsWith" dxfId="206" priority="206" operator="beginsWith" text="Upper">
      <formula>LEFT(C50,LEN("Upper"))="Upper"</formula>
    </cfRule>
    <cfRule type="beginsWith" dxfId="205" priority="207" operator="beginsWith" text="PHYS">
      <formula>LEFT(C50,LEN("PHYS"))="PHYS"</formula>
    </cfRule>
    <cfRule type="beginsWith" dxfId="204" priority="201" operator="beginsWith" text="Nanotechnology">
      <formula>LEFT(C50,LEN("Nanotechnology"))="Nanotechnology"</formula>
    </cfRule>
    <cfRule type="beginsWith" dxfId="203" priority="209" operator="beginsWith" text="ENGR">
      <formula>LEFT(C50,LEN("ENGR"))="ENGR"</formula>
    </cfRule>
    <cfRule type="beginsWith" dxfId="202" priority="210" operator="beginsWith" text="ECE">
      <formula>LEFT(C50,LEN("ECE"))="ECE"</formula>
    </cfRule>
    <cfRule type="beginsWith" dxfId="201" priority="202" operator="beginsWith" text="MEMS">
      <formula>LEFT(C50,LEN("MEMS"))="MEMS"</formula>
    </cfRule>
    <cfRule type="beginsWith" dxfId="200" priority="203" operator="beginsWith" text="MATH">
      <formula>LEFT(C50,LEN("MATH"))="MATH"</formula>
    </cfRule>
    <cfRule type="beginsWith" dxfId="199" priority="204" operator="beginsWith" text="Social">
      <formula>LEFT(C50,LEN("Social"))="Social"</formula>
    </cfRule>
    <cfRule type="beginsWith" dxfId="198" priority="205" operator="beginsWith" text="Humanity">
      <formula>LEFT(C50,LEN("Humanity"))="Humanity"</formula>
    </cfRule>
    <cfRule type="beginsWith" dxfId="197" priority="61" operator="beginsWith" text="Nanotechnology">
      <formula>LEFT(C50,LEN("Nanotechnology"))="Nanotechnology"</formula>
    </cfRule>
  </conditionalFormatting>
  <conditionalFormatting sqref="H6:H11">
    <cfRule type="beginsWith" dxfId="196" priority="2" operator="beginsWith" text="MEMS">
      <formula>LEFT(H6,LEN("MEMS"))="MEMS"</formula>
    </cfRule>
    <cfRule type="beginsWith" dxfId="195" priority="3" operator="beginsWith" text="MATH">
      <formula>LEFT(H6,LEN("MATH"))="MATH"</formula>
    </cfRule>
    <cfRule type="beginsWith" dxfId="194" priority="4" operator="beginsWith" text="Social">
      <formula>LEFT(H6,LEN("Social"))="Social"</formula>
    </cfRule>
    <cfRule type="beginsWith" dxfId="193" priority="5" operator="beginsWith" text="Humanity">
      <formula>LEFT(H6,LEN("Humanity"))="Humanity"</formula>
    </cfRule>
    <cfRule type="beginsWith" dxfId="192" priority="6" operator="beginsWith" text="Upper">
      <formula>LEFT(H6,LEN("Upper"))="Upper"</formula>
    </cfRule>
    <cfRule type="beginsWith" dxfId="191" priority="7" operator="beginsWith" text="PHYS">
      <formula>LEFT(H6,LEN("PHYS"))="PHYS"</formula>
    </cfRule>
    <cfRule type="beginsWith" dxfId="190" priority="8" operator="beginsWith" text="CHEM">
      <formula>LEFT(H6,LEN("CHEM"))="CHEM"</formula>
    </cfRule>
    <cfRule type="beginsWith" dxfId="189" priority="9" operator="beginsWith" text="ENGR">
      <formula>LEFT(H6,LEN("ENGR"))="ENGR"</formula>
    </cfRule>
    <cfRule type="beginsWith" dxfId="188" priority="10" operator="beginsWith" text="ECE">
      <formula>LEFT(H6,LEN("ECE"))="ECE"</formula>
    </cfRule>
    <cfRule type="beginsWith" dxfId="187" priority="1" operator="beginsWith" text="Nanotechnology">
      <formula>LEFT(H6,LEN("Nanotechnology"))="Nanotechnology"</formula>
    </cfRule>
  </conditionalFormatting>
  <conditionalFormatting sqref="H17:H22">
    <cfRule type="beginsWith" dxfId="186" priority="174" operator="beginsWith" text="Social">
      <formula>LEFT(H17,LEN("Social"))="Social"</formula>
    </cfRule>
    <cfRule type="beginsWith" dxfId="185" priority="179" operator="beginsWith" text="ENGR">
      <formula>LEFT(H17,LEN("ENGR"))="ENGR"</formula>
    </cfRule>
    <cfRule type="beginsWith" dxfId="184" priority="180" operator="beginsWith" text="ECE">
      <formula>LEFT(H17,LEN("ECE"))="ECE"</formula>
    </cfRule>
    <cfRule type="beginsWith" dxfId="183" priority="171" operator="beginsWith" text="Nanotechnology">
      <formula>LEFT(H17,LEN("Nanotechnology"))="Nanotechnology"</formula>
    </cfRule>
    <cfRule type="beginsWith" dxfId="182" priority="172" operator="beginsWith" text="MEMS">
      <formula>LEFT(H17,LEN("MEMS"))="MEMS"</formula>
    </cfRule>
    <cfRule type="beginsWith" dxfId="181" priority="173" operator="beginsWith" text="MATH">
      <formula>LEFT(H17,LEN("MATH"))="MATH"</formula>
    </cfRule>
    <cfRule type="beginsWith" dxfId="180" priority="188" operator="beginsWith" text="CHEM">
      <formula>LEFT(H17,LEN("CHEM"))="CHEM"</formula>
    </cfRule>
    <cfRule type="beginsWith" dxfId="179" priority="175" operator="beginsWith" text="Humanity">
      <formula>LEFT(H17,LEN("Humanity"))="Humanity"</formula>
    </cfRule>
    <cfRule type="beginsWith" dxfId="178" priority="176" operator="beginsWith" text="Upper">
      <formula>LEFT(H17,LEN("Upper"))="Upper"</formula>
    </cfRule>
    <cfRule type="beginsWith" dxfId="177" priority="181" operator="beginsWith" text="Nanotechnology">
      <formula>LEFT(H17,LEN("Nanotechnology"))="Nanotechnology"</formula>
    </cfRule>
    <cfRule type="beginsWith" dxfId="176" priority="182" operator="beginsWith" text="MEMS">
      <formula>LEFT(H17,LEN("MEMS"))="MEMS"</formula>
    </cfRule>
    <cfRule type="beginsWith" dxfId="175" priority="183" operator="beginsWith" text="MATH">
      <formula>LEFT(H17,LEN("MATH"))="MATH"</formula>
    </cfRule>
    <cfRule type="beginsWith" dxfId="174" priority="184" operator="beginsWith" text="Social">
      <formula>LEFT(H17,LEN("Social"))="Social"</formula>
    </cfRule>
    <cfRule type="beginsWith" dxfId="173" priority="186" operator="beginsWith" text="Upper">
      <formula>LEFT(H17,LEN("Upper"))="Upper"</formula>
    </cfRule>
    <cfRule type="beginsWith" dxfId="172" priority="187" operator="beginsWith" text="PHYS">
      <formula>LEFT(H17,LEN("PHYS"))="PHYS"</formula>
    </cfRule>
    <cfRule type="beginsWith" dxfId="171" priority="177" operator="beginsWith" text="PHYS">
      <formula>LEFT(H17,LEN("PHYS"))="PHYS"</formula>
    </cfRule>
    <cfRule type="beginsWith" dxfId="170" priority="178" operator="beginsWith" text="CHEM">
      <formula>LEFT(H17,LEN("CHEM"))="CHEM"</formula>
    </cfRule>
    <cfRule type="beginsWith" dxfId="169" priority="189" operator="beginsWith" text="ENGR">
      <formula>LEFT(H17,LEN("ENGR"))="ENGR"</formula>
    </cfRule>
    <cfRule type="beginsWith" dxfId="168" priority="190" operator="beginsWith" text="ECE">
      <formula>LEFT(H17,LEN("ECE"))="ECE"</formula>
    </cfRule>
    <cfRule type="beginsWith" dxfId="167" priority="185" operator="beginsWith" text="Humanity">
      <formula>LEFT(H17,LEN("Humanity"))="Humanity"</formula>
    </cfRule>
  </conditionalFormatting>
  <conditionalFormatting sqref="H28:H33">
    <cfRule type="beginsWith" dxfId="166" priority="102" operator="beginsWith" text="MEMS">
      <formula>LEFT(H28,LEN("MEMS"))="MEMS"</formula>
    </cfRule>
    <cfRule type="beginsWith" dxfId="165" priority="103" operator="beginsWith" text="MATH">
      <formula>LEFT(H28,LEN("MATH"))="MATH"</formula>
    </cfRule>
    <cfRule type="beginsWith" dxfId="164" priority="104" operator="beginsWith" text="Social">
      <formula>LEFT(H28,LEN("Social"))="Social"</formula>
    </cfRule>
    <cfRule type="beginsWith" dxfId="163" priority="105" operator="beginsWith" text="Humanity">
      <formula>LEFT(H28,LEN("Humanity"))="Humanity"</formula>
    </cfRule>
    <cfRule type="beginsWith" dxfId="162" priority="106" operator="beginsWith" text="Upper">
      <formula>LEFT(H28,LEN("Upper"))="Upper"</formula>
    </cfRule>
    <cfRule type="beginsWith" dxfId="161" priority="138" operator="beginsWith" text="CHEM">
      <formula>LEFT(H28,LEN("CHEM"))="CHEM"</formula>
    </cfRule>
    <cfRule type="beginsWith" dxfId="160" priority="139" operator="beginsWith" text="ENGR">
      <formula>LEFT(H28,LEN("ENGR"))="ENGR"</formula>
    </cfRule>
    <cfRule type="beginsWith" dxfId="159" priority="140" operator="beginsWith" text="ECE">
      <formula>LEFT(H28,LEN("ECE"))="ECE"</formula>
    </cfRule>
    <cfRule type="beginsWith" dxfId="158" priority="134" operator="beginsWith" text="Social">
      <formula>LEFT(H28,LEN("Social"))="Social"</formula>
    </cfRule>
    <cfRule type="beginsWith" dxfId="157" priority="133" operator="beginsWith" text="MATH">
      <formula>LEFT(H28,LEN("MATH"))="MATH"</formula>
    </cfRule>
    <cfRule type="beginsWith" dxfId="156" priority="132" operator="beginsWith" text="MEMS">
      <formula>LEFT(H28,LEN("MEMS"))="MEMS"</formula>
    </cfRule>
    <cfRule type="beginsWith" dxfId="155" priority="131" operator="beginsWith" text="Nanotechnology">
      <formula>LEFT(H28,LEN("Nanotechnology"))="Nanotechnology"</formula>
    </cfRule>
    <cfRule type="beginsWith" dxfId="154" priority="135" operator="beginsWith" text="Humanity">
      <formula>LEFT(H28,LEN("Humanity"))="Humanity"</formula>
    </cfRule>
    <cfRule type="beginsWith" dxfId="153" priority="136" operator="beginsWith" text="Upper">
      <formula>LEFT(H28,LEN("Upper"))="Upper"</formula>
    </cfRule>
    <cfRule type="beginsWith" dxfId="152" priority="110" operator="beginsWith" text="ECE">
      <formula>LEFT(H28,LEN("ECE"))="ECE"</formula>
    </cfRule>
    <cfRule type="beginsWith" dxfId="151" priority="109" operator="beginsWith" text="ENGR">
      <formula>LEFT(H28,LEN("ENGR"))="ENGR"</formula>
    </cfRule>
    <cfRule type="beginsWith" dxfId="150" priority="108" operator="beginsWith" text="CHEM">
      <formula>LEFT(H28,LEN("CHEM"))="CHEM"</formula>
    </cfRule>
    <cfRule type="beginsWith" dxfId="149" priority="101" operator="beginsWith" text="Nanotechnology">
      <formula>LEFT(H28,LEN("Nanotechnology"))="Nanotechnology"</formula>
    </cfRule>
    <cfRule type="beginsWith" dxfId="148" priority="107" operator="beginsWith" text="PHYS">
      <formula>LEFT(H28,LEN("PHYS"))="PHYS"</formula>
    </cfRule>
    <cfRule type="beginsWith" dxfId="147" priority="137" operator="beginsWith" text="PHYS">
      <formula>LEFT(H28,LEN("PHYS"))="PHYS"</formula>
    </cfRule>
  </conditionalFormatting>
  <conditionalFormatting sqref="H39:H44">
    <cfRule type="beginsWith" dxfId="146" priority="83" operator="beginsWith" text="MATH">
      <formula>LEFT(H39,LEN("MATH"))="MATH"</formula>
    </cfRule>
    <cfRule type="beginsWith" dxfId="145" priority="84" operator="beginsWith" text="Social">
      <formula>LEFT(H39,LEN("Social"))="Social"</formula>
    </cfRule>
    <cfRule type="beginsWith" dxfId="144" priority="85" operator="beginsWith" text="Humanity">
      <formula>LEFT(H39,LEN("Humanity"))="Humanity"</formula>
    </cfRule>
    <cfRule type="beginsWith" dxfId="143" priority="81" operator="beginsWith" text="Nanotechnology">
      <formula>LEFT(H39,LEN("Nanotechnology"))="Nanotechnology"</formula>
    </cfRule>
    <cfRule type="beginsWith" dxfId="142" priority="87" operator="beginsWith" text="PHYS">
      <formula>LEFT(H39,LEN("PHYS"))="PHYS"</formula>
    </cfRule>
    <cfRule type="beginsWith" dxfId="141" priority="88" operator="beginsWith" text="CHEM">
      <formula>LEFT(H39,LEN("CHEM"))="CHEM"</formula>
    </cfRule>
    <cfRule type="beginsWith" dxfId="140" priority="89" operator="beginsWith" text="ENGR">
      <formula>LEFT(H39,LEN("ENGR"))="ENGR"</formula>
    </cfRule>
    <cfRule type="beginsWith" dxfId="139" priority="90" operator="beginsWith" text="ECE">
      <formula>LEFT(H39,LEN("ECE"))="ECE"</formula>
    </cfRule>
    <cfRule type="beginsWith" dxfId="138" priority="82" operator="beginsWith" text="MEMS">
      <formula>LEFT(H39,LEN("MEMS"))="MEMS"</formula>
    </cfRule>
    <cfRule type="beginsWith" dxfId="137" priority="86" operator="beginsWith" text="Upper">
      <formula>LEFT(H39,LEN("Upper"))="Upper"</formula>
    </cfRule>
  </conditionalFormatting>
  <conditionalFormatting sqref="H50:H55">
    <cfRule type="beginsWith" dxfId="136" priority="56" operator="beginsWith" text="Upper">
      <formula>LEFT(H50,LEN("Upper"))="Upper"</formula>
    </cfRule>
    <cfRule type="beginsWith" dxfId="135" priority="58" operator="beginsWith" text="CHEM">
      <formula>LEFT(H50,LEN("CHEM"))="CHEM"</formula>
    </cfRule>
    <cfRule type="beginsWith" dxfId="134" priority="59" operator="beginsWith" text="ENGR">
      <formula>LEFT(H50,LEN("ENGR"))="ENGR"</formula>
    </cfRule>
    <cfRule type="beginsWith" dxfId="133" priority="60" operator="beginsWith" text="ECE">
      <formula>LEFT(H50,LEN("ECE"))="ECE"</formula>
    </cfRule>
    <cfRule type="beginsWith" dxfId="132" priority="57" operator="beginsWith" text="PHYS">
      <formula>LEFT(H50,LEN("PHYS"))="PHYS"</formula>
    </cfRule>
    <cfRule type="beginsWith" dxfId="131" priority="51" operator="beginsWith" text="Nanotechnology">
      <formula>LEFT(H50,LEN("Nanotechnology"))="Nanotechnology"</formula>
    </cfRule>
    <cfRule type="beginsWith" dxfId="130" priority="52" operator="beginsWith" text="MEMS">
      <formula>LEFT(H50,LEN("MEMS"))="MEMS"</formula>
    </cfRule>
    <cfRule type="beginsWith" dxfId="129" priority="53" operator="beginsWith" text="MATH">
      <formula>LEFT(H50,LEN("MATH"))="MATH"</formula>
    </cfRule>
    <cfRule type="beginsWith" dxfId="128" priority="54" operator="beginsWith" text="Social">
      <formula>LEFT(H50,LEN("Social"))="Social"</formula>
    </cfRule>
    <cfRule type="beginsWith" dxfId="127" priority="55" operator="beginsWith" text="Humanity">
      <formula>LEFT(H50,LEN("Humanity"))="Humanity"</formula>
    </cfRule>
  </conditionalFormatting>
  <conditionalFormatting sqref="M6:M11">
    <cfRule type="beginsWith" dxfId="126" priority="152" operator="beginsWith" text="MEMS">
      <formula>LEFT(M6,LEN("MEMS"))="MEMS"</formula>
    </cfRule>
    <cfRule type="beginsWith" dxfId="125" priority="153" operator="beginsWith" text="MATH">
      <formula>LEFT(M6,LEN("MATH"))="MATH"</formula>
    </cfRule>
    <cfRule type="beginsWith" dxfId="124" priority="154" operator="beginsWith" text="Social">
      <formula>LEFT(M6,LEN("Social"))="Social"</formula>
    </cfRule>
    <cfRule type="beginsWith" dxfId="123" priority="155" operator="beginsWith" text="Humanity">
      <formula>LEFT(M6,LEN("Humanity"))="Humanity"</formula>
    </cfRule>
    <cfRule type="beginsWith" dxfId="122" priority="156" operator="beginsWith" text="Upper">
      <formula>LEFT(M6,LEN("Upper"))="Upper"</formula>
    </cfRule>
    <cfRule type="beginsWith" dxfId="121" priority="157" operator="beginsWith" text="PHYS">
      <formula>LEFT(M6,LEN("PHYS"))="PHYS"</formula>
    </cfRule>
    <cfRule type="beginsWith" dxfId="120" priority="158" operator="beginsWith" text="CHEM">
      <formula>LEFT(M6,LEN("CHEM"))="CHEM"</formula>
    </cfRule>
    <cfRule type="beginsWith" dxfId="119" priority="159" operator="beginsWith" text="ENGR">
      <formula>LEFT(M6,LEN("ENGR"))="ENGR"</formula>
    </cfRule>
    <cfRule type="beginsWith" dxfId="118" priority="160" operator="beginsWith" text="ECE">
      <formula>LEFT(M6,LEN("ECE"))="ECE"</formula>
    </cfRule>
    <cfRule type="beginsWith" dxfId="117" priority="151" operator="beginsWith" text="Nanotechnology">
      <formula>LEFT(M6,LEN("Nanotechnology"))="Nanotechnology"</formula>
    </cfRule>
  </conditionalFormatting>
  <conditionalFormatting sqref="M17:M22">
    <cfRule type="beginsWith" dxfId="116" priority="141" operator="beginsWith" text="Nanotechnology">
      <formula>LEFT(M17,LEN("Nanotechnology"))="Nanotechnology"</formula>
    </cfRule>
    <cfRule type="beginsWith" dxfId="115" priority="146" operator="beginsWith" text="Upper">
      <formula>LEFT(M17,LEN("Upper"))="Upper"</formula>
    </cfRule>
    <cfRule type="beginsWith" dxfId="114" priority="145" operator="beginsWith" text="Humanity">
      <formula>LEFT(M17,LEN("Humanity"))="Humanity"</formula>
    </cfRule>
    <cfRule type="beginsWith" dxfId="113" priority="143" operator="beginsWith" text="MATH">
      <formula>LEFT(M17,LEN("MATH"))="MATH"</formula>
    </cfRule>
    <cfRule type="beginsWith" dxfId="112" priority="142" operator="beginsWith" text="MEMS">
      <formula>LEFT(M17,LEN("MEMS"))="MEMS"</formula>
    </cfRule>
    <cfRule type="beginsWith" dxfId="111" priority="144" operator="beginsWith" text="Social">
      <formula>LEFT(M17,LEN("Social"))="Social"</formula>
    </cfRule>
    <cfRule type="beginsWith" dxfId="110" priority="147" operator="beginsWith" text="PHYS">
      <formula>LEFT(M17,LEN("PHYS"))="PHYS"</formula>
    </cfRule>
    <cfRule type="beginsWith" dxfId="109" priority="148" operator="beginsWith" text="CHEM">
      <formula>LEFT(M17,LEN("CHEM"))="CHEM"</formula>
    </cfRule>
    <cfRule type="beginsWith" dxfId="108" priority="149" operator="beginsWith" text="ENGR">
      <formula>LEFT(M17,LEN("ENGR"))="ENGR"</formula>
    </cfRule>
    <cfRule type="beginsWith" dxfId="107" priority="150" operator="beginsWith" text="ECE">
      <formula>LEFT(M17,LEN("ECE"))="ECE"</formula>
    </cfRule>
  </conditionalFormatting>
  <conditionalFormatting sqref="M28:M33">
    <cfRule type="beginsWith" dxfId="106" priority="115" operator="beginsWith" text="Humanity">
      <formula>LEFT(M28,LEN("Humanity"))="Humanity"</formula>
    </cfRule>
    <cfRule type="beginsWith" dxfId="105" priority="120" operator="beginsWith" text="ECE">
      <formula>LEFT(M28,LEN("ECE"))="ECE"</formula>
    </cfRule>
    <cfRule type="beginsWith" dxfId="104" priority="119" operator="beginsWith" text="ENGR">
      <formula>LEFT(M28,LEN("ENGR"))="ENGR"</formula>
    </cfRule>
    <cfRule type="beginsWith" dxfId="103" priority="118" operator="beginsWith" text="CHEM">
      <formula>LEFT(M28,LEN("CHEM"))="CHEM"</formula>
    </cfRule>
    <cfRule type="beginsWith" dxfId="102" priority="117" operator="beginsWith" text="PHYS">
      <formula>LEFT(M28,LEN("PHYS"))="PHYS"</formula>
    </cfRule>
    <cfRule type="beginsWith" dxfId="101" priority="116" operator="beginsWith" text="Upper">
      <formula>LEFT(M28,LEN("Upper"))="Upper"</formula>
    </cfRule>
    <cfRule type="beginsWith" dxfId="100" priority="113" operator="beginsWith" text="MATH">
      <formula>LEFT(M28,LEN("MATH"))="MATH"</formula>
    </cfRule>
    <cfRule type="beginsWith" dxfId="99" priority="111" operator="beginsWith" text="Nanotechnology">
      <formula>LEFT(M28,LEN("Nanotechnology"))="Nanotechnology"</formula>
    </cfRule>
    <cfRule type="beginsWith" dxfId="98" priority="112" operator="beginsWith" text="MEMS">
      <formula>LEFT(M28,LEN("MEMS"))="MEMS"</formula>
    </cfRule>
    <cfRule type="beginsWith" dxfId="97" priority="114" operator="beginsWith" text="Social">
      <formula>LEFT(M28,LEN("Social"))="Social"</formula>
    </cfRule>
  </conditionalFormatting>
  <conditionalFormatting sqref="M39:M44">
    <cfRule type="beginsWith" dxfId="96" priority="72" operator="beginsWith" text="MEMS">
      <formula>LEFT(M39,LEN("MEMS"))="MEMS"</formula>
    </cfRule>
    <cfRule type="beginsWith" dxfId="95" priority="73" operator="beginsWith" text="MATH">
      <formula>LEFT(M39,LEN("MATH"))="MATH"</formula>
    </cfRule>
    <cfRule type="beginsWith" dxfId="94" priority="74" operator="beginsWith" text="Social">
      <formula>LEFT(M39,LEN("Social"))="Social"</formula>
    </cfRule>
    <cfRule type="beginsWith" dxfId="93" priority="71" operator="beginsWith" text="Nanotechnology">
      <formula>LEFT(M39,LEN("Nanotechnology"))="Nanotechnology"</formula>
    </cfRule>
    <cfRule type="beginsWith" dxfId="92" priority="76" operator="beginsWith" text="Upper">
      <formula>LEFT(M39,LEN("Upper"))="Upper"</formula>
    </cfRule>
    <cfRule type="beginsWith" dxfId="91" priority="77" operator="beginsWith" text="PHYS">
      <formula>LEFT(M39,LEN("PHYS"))="PHYS"</formula>
    </cfRule>
    <cfRule type="beginsWith" dxfId="90" priority="78" operator="beginsWith" text="CHEM">
      <formula>LEFT(M39,LEN("CHEM"))="CHEM"</formula>
    </cfRule>
    <cfRule type="beginsWith" dxfId="89" priority="79" operator="beginsWith" text="ENGR">
      <formula>LEFT(M39,LEN("ENGR"))="ENGR"</formula>
    </cfRule>
    <cfRule type="beginsWith" dxfId="88" priority="80" operator="beginsWith" text="ECE">
      <formula>LEFT(M39,LEN("ECE"))="ECE"</formula>
    </cfRule>
    <cfRule type="beginsWith" dxfId="87" priority="75" operator="beginsWith" text="Humanity">
      <formula>LEFT(M39,LEN("Humanity"))="Humanity"</formula>
    </cfRule>
  </conditionalFormatting>
  <conditionalFormatting sqref="M50:M55">
    <cfRule type="beginsWith" dxfId="86" priority="45" operator="beginsWith" text="Humanity">
      <formula>LEFT(M50,LEN("Humanity"))="Humanity"</formula>
    </cfRule>
    <cfRule type="beginsWith" dxfId="85" priority="50" operator="beginsWith" text="ECE">
      <formula>LEFT(M50,LEN("ECE"))="ECE"</formula>
    </cfRule>
    <cfRule type="beginsWith" dxfId="84" priority="49" operator="beginsWith" text="ENGR">
      <formula>LEFT(M50,LEN("ENGR"))="ENGR"</formula>
    </cfRule>
    <cfRule type="beginsWith" dxfId="83" priority="48" operator="beginsWith" text="CHEM">
      <formula>LEFT(M50,LEN("CHEM"))="CHEM"</formula>
    </cfRule>
    <cfRule type="beginsWith" dxfId="82" priority="47" operator="beginsWith" text="PHYS">
      <formula>LEFT(M50,LEN("PHYS"))="PHYS"</formula>
    </cfRule>
    <cfRule type="beginsWith" dxfId="81" priority="46" operator="beginsWith" text="Upper">
      <formula>LEFT(M50,LEN("Upper"))="Upper"</formula>
    </cfRule>
    <cfRule type="beginsWith" dxfId="80" priority="44" operator="beginsWith" text="Social">
      <formula>LEFT(M50,LEN("Social"))="Social"</formula>
    </cfRule>
    <cfRule type="beginsWith" dxfId="79" priority="43" operator="beginsWith" text="MATH">
      <formula>LEFT(M50,LEN("MATH"))="MATH"</formula>
    </cfRule>
    <cfRule type="beginsWith" dxfId="78" priority="42" operator="beginsWith" text="MEMS">
      <formula>LEFT(M50,LEN("MEMS"))="MEMS"</formula>
    </cfRule>
    <cfRule type="beginsWith" dxfId="77" priority="41" operator="beginsWith" text="Nanotechnology">
      <formula>LEFT(M50,LEN("Nanotechnology"))="Nanotechnology"</formula>
    </cfRule>
  </conditionalFormatting>
  <conditionalFormatting sqref="R6:R9">
    <cfRule type="beginsWith" dxfId="76" priority="21" operator="beginsWith" text="Nanotechnology">
      <formula>LEFT(R6,LEN("Nanotechnology"))="Nanotechnology"</formula>
    </cfRule>
    <cfRule type="beginsWith" dxfId="75" priority="22" operator="beginsWith" text="MEMS">
      <formula>LEFT(R6,LEN("MEMS"))="MEMS"</formula>
    </cfRule>
    <cfRule type="beginsWith" dxfId="74" priority="23" operator="beginsWith" text="MATH">
      <formula>LEFT(R6,LEN("MATH"))="MATH"</formula>
    </cfRule>
    <cfRule type="beginsWith" dxfId="73" priority="25" operator="beginsWith" text="Humanity">
      <formula>LEFT(R6,LEN("Humanity"))="Humanity"</formula>
    </cfRule>
    <cfRule type="beginsWith" dxfId="72" priority="26" operator="beginsWith" text="Upper">
      <formula>LEFT(R6,LEN("Upper"))="Upper"</formula>
    </cfRule>
    <cfRule type="beginsWith" dxfId="71" priority="27" operator="beginsWith" text="PHYS">
      <formula>LEFT(R6,LEN("PHYS"))="PHYS"</formula>
    </cfRule>
    <cfRule type="beginsWith" dxfId="70" priority="28" operator="beginsWith" text="CHEM">
      <formula>LEFT(R6,LEN("CHEM"))="CHEM"</formula>
    </cfRule>
    <cfRule type="beginsWith" dxfId="69" priority="30" operator="beginsWith" text="ECE">
      <formula>LEFT(R6,LEN("ECE"))="ECE"</formula>
    </cfRule>
    <cfRule type="beginsWith" dxfId="68" priority="29" operator="beginsWith" text="ENGR">
      <formula>LEFT(R6,LEN("ENGR"))="ENGR"</formula>
    </cfRule>
    <cfRule type="beginsWith" dxfId="67" priority="24" operator="beginsWith" text="Social">
      <formula>LEFT(R6,LEN("Social"))="Social"</formula>
    </cfRule>
  </conditionalFormatting>
  <conditionalFormatting sqref="R6:R11">
    <cfRule type="beginsWith" dxfId="66" priority="14" operator="beginsWith" text="Social">
      <formula>LEFT(R6,LEN("Social"))="Social"</formula>
    </cfRule>
    <cfRule type="beginsWith" dxfId="65" priority="13" operator="beginsWith" text="MATH">
      <formula>LEFT(R6,LEN("MATH"))="MATH"</formula>
    </cfRule>
    <cfRule type="beginsWith" dxfId="64" priority="12" operator="beginsWith" text="MEMS">
      <formula>LEFT(R6,LEN("MEMS"))="MEMS"</formula>
    </cfRule>
    <cfRule type="beginsWith" dxfId="63" priority="11" operator="beginsWith" text="Nanotechnology">
      <formula>LEFT(R6,LEN("Nanotechnology"))="Nanotechnology"</formula>
    </cfRule>
    <cfRule type="beginsWith" dxfId="62" priority="15" operator="beginsWith" text="Humanity">
      <formula>LEFT(R6,LEN("Humanity"))="Humanity"</formula>
    </cfRule>
    <cfRule type="beginsWith" dxfId="61" priority="16" operator="beginsWith" text="Upper">
      <formula>LEFT(R6,LEN("Upper"))="Upper"</formula>
    </cfRule>
    <cfRule type="beginsWith" dxfId="60" priority="17" operator="beginsWith" text="PHYS">
      <formula>LEFT(R6,LEN("PHYS"))="PHYS"</formula>
    </cfRule>
    <cfRule type="beginsWith" dxfId="59" priority="18" operator="beginsWith" text="CHEM">
      <formula>LEFT(R6,LEN("CHEM"))="CHEM"</formula>
    </cfRule>
    <cfRule type="beginsWith" dxfId="58" priority="19" operator="beginsWith" text="ENGR">
      <formula>LEFT(R6,LEN("ENGR"))="ENGR"</formula>
    </cfRule>
    <cfRule type="beginsWith" dxfId="57" priority="20" operator="beginsWith" text="ECE">
      <formula>LEFT(R6,LEN("ECE"))="ECE"</formula>
    </cfRule>
  </conditionalFormatting>
  <conditionalFormatting sqref="R6:R24">
    <cfRule type="beginsWith" dxfId="56" priority="31" operator="beginsWith" text="Nanotechnology">
      <formula>LEFT(R6,LEN("Nanotechnology"))="Nanotechnology"</formula>
    </cfRule>
    <cfRule type="beginsWith" dxfId="55" priority="32" operator="beginsWith" text="MEMS">
      <formula>LEFT(R6,LEN("MEMS"))="MEMS"</formula>
    </cfRule>
    <cfRule type="beginsWith" dxfId="54" priority="33" operator="beginsWith" text="MATH">
      <formula>LEFT(R6,LEN("MATH"))="MATH"</formula>
    </cfRule>
    <cfRule type="beginsWith" dxfId="53" priority="34" operator="beginsWith" text="Social">
      <formula>LEFT(R6,LEN("Social"))="Social"</formula>
    </cfRule>
    <cfRule type="beginsWith" dxfId="52" priority="35" operator="beginsWith" text="Humanity">
      <formula>LEFT(R6,LEN("Humanity"))="Humanity"</formula>
    </cfRule>
    <cfRule type="beginsWith" dxfId="51" priority="36" operator="beginsWith" text="Upper">
      <formula>LEFT(R6,LEN("Upper"))="Upper"</formula>
    </cfRule>
    <cfRule type="beginsWith" dxfId="50" priority="37" operator="beginsWith" text="PHYS">
      <formula>LEFT(R6,LEN("PHYS"))="PHYS"</formula>
    </cfRule>
    <cfRule type="beginsWith" dxfId="49" priority="38" operator="beginsWith" text="CHEM">
      <formula>LEFT(R6,LEN("CHEM"))="CHEM"</formula>
    </cfRule>
    <cfRule type="beginsWith" dxfId="48" priority="39" operator="beginsWith" text="ENGR">
      <formula>LEFT(R6,LEN("ENGR"))="ENGR"</formula>
    </cfRule>
    <cfRule type="beginsWith" dxfId="47" priority="40" operator="beginsWith" text="ECE">
      <formula>LEFT(R6,LEN("ECE"))="ECE"</formula>
    </cfRule>
  </conditionalFormatting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E308B9C-BD44-4245-A1D0-CD74350C98CF}">
          <x14:formula1>
            <xm:f>'Nano Physics Checklist 1'!$AK$57:$AK$62</xm:f>
          </x14:formula1>
          <xm:sqref>D6:D11 N50:N55 I50:I55 D50:D55 N39:N44 I39:I44 D39:D44 N28:N33 I28:I33 D28:D33 N17:N22 I17:I22 D17:D22 N6:N11 I6:I11</xm:sqref>
        </x14:dataValidation>
        <x14:dataValidation type="list" allowBlank="1" showInputMessage="1" showErrorMessage="1" xr:uid="{8ECEA339-A358-CA42-B787-B7F96F261D8D}">
          <x14:formula1>
            <xm:f>'Nano Physics Checklist 1'!$AL$57:$AL$70</xm:f>
          </x14:formula1>
          <xm:sqref>E6:E11 S6:S24 O50:O55 J50:J55 E50:E55 O39:O44 J39:J44 E39:E44 O28:O33 J28:J33 E28:E33 O17:O22 J17:J22 E17:E22 O6:O11 J6:J11</xm:sqref>
        </x14:dataValidation>
        <x14:dataValidation type="list" allowBlank="1" showInputMessage="1" xr:uid="{190EFAC4-0E22-DD45-94C2-64D2FEFDC660}">
          <x14:formula1>
            <xm:f>'Nano Physics Checklist 1'!$C$4:$C$44</xm:f>
          </x14:formula1>
          <xm:sqref>C1:C1048576 H1:H1048576 M1:M1048576 R1:R1048576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90C6-33FD-D342-A1E1-9A55931CD733}">
  <dimension ref="B3:AL70"/>
  <sheetViews>
    <sheetView topLeftCell="A25" zoomScale="80" zoomScaleNormal="80" workbookViewId="0">
      <selection activeCell="C40" sqref="C40"/>
    </sheetView>
  </sheetViews>
  <sheetFormatPr defaultColWidth="11" defaultRowHeight="15.75" x14ac:dyDescent="0.5"/>
  <cols>
    <col min="2" max="2" width="16.875" bestFit="1" customWidth="1"/>
    <col min="3" max="3" width="54.875" bestFit="1" customWidth="1"/>
    <col min="4" max="4" width="12.375" bestFit="1" customWidth="1"/>
    <col min="6" max="6" width="17.125" bestFit="1" customWidth="1"/>
    <col min="7" max="7" width="37.625" style="98" bestFit="1" customWidth="1"/>
    <col min="8" max="8" width="17.125" style="98" bestFit="1" customWidth="1"/>
  </cols>
  <sheetData>
    <row r="3" spans="2:12" ht="18" x14ac:dyDescent="0.55000000000000004">
      <c r="B3" s="97"/>
      <c r="C3" s="7" t="s">
        <v>66</v>
      </c>
      <c r="D3" s="7" t="s">
        <v>67</v>
      </c>
      <c r="E3" s="7" t="s">
        <v>33</v>
      </c>
      <c r="F3" s="7" t="s">
        <v>68</v>
      </c>
      <c r="G3" s="7" t="s">
        <v>69</v>
      </c>
      <c r="H3" s="7" t="s">
        <v>70</v>
      </c>
      <c r="I3" s="7"/>
    </row>
    <row r="4" spans="2:12" ht="21" x14ac:dyDescent="0.65">
      <c r="C4" s="13" t="s">
        <v>56</v>
      </c>
      <c r="D4" s="9">
        <f t="shared" ref="D4:D44" si="0">IF(OR(IF(OR($E4="W",$E4="F/R",$E4=" "),0,1),IF(COUNTIF(All,Course)&gt;1,1,0)),1,0)</f>
        <v>1</v>
      </c>
      <c r="E4" s="25">
        <f t="shared" ref="E4:E44" si="1">IF(COUNTIF(All,Course)&gt;=1,IFERROR(VLOOKUP(Course,Fall,3,FALSE),IFERROR(VLOOKUP(Course,Spring,3,FALSE),IFERROR(VLOOKUP(Course,Summer,3,FALSE),VLOOKUP(Course,Transfer,2,FALSE))))," ")</f>
        <v>0</v>
      </c>
      <c r="F4" s="27"/>
      <c r="G4" s="98" t="s">
        <v>71</v>
      </c>
      <c r="H4" s="98" t="s">
        <v>72</v>
      </c>
    </row>
    <row r="5" spans="2:12" ht="21" x14ac:dyDescent="0.65">
      <c r="C5" s="14" t="s">
        <v>73</v>
      </c>
      <c r="D5" s="9">
        <f t="shared" si="0"/>
        <v>0</v>
      </c>
      <c r="E5" s="25" t="str">
        <f t="shared" si="1"/>
        <v xml:space="preserve"> </v>
      </c>
      <c r="F5" s="27"/>
      <c r="G5" s="98" t="s">
        <v>74</v>
      </c>
      <c r="H5" s="98" t="s">
        <v>75</v>
      </c>
      <c r="L5" t="s">
        <v>44</v>
      </c>
    </row>
    <row r="6" spans="2:12" ht="21" x14ac:dyDescent="0.65">
      <c r="C6" s="14" t="s">
        <v>57</v>
      </c>
      <c r="D6" s="9">
        <f t="shared" si="0"/>
        <v>1</v>
      </c>
      <c r="E6" s="25">
        <f t="shared" si="1"/>
        <v>0</v>
      </c>
      <c r="F6" s="27"/>
      <c r="G6" s="98" t="s">
        <v>76</v>
      </c>
      <c r="H6" s="98" t="s">
        <v>72</v>
      </c>
    </row>
    <row r="7" spans="2:12" ht="21" x14ac:dyDescent="0.65">
      <c r="C7" s="14" t="s">
        <v>77</v>
      </c>
      <c r="D7" s="9">
        <f t="shared" si="0"/>
        <v>0</v>
      </c>
      <c r="E7" s="25" t="str">
        <f t="shared" si="1"/>
        <v xml:space="preserve"> </v>
      </c>
      <c r="F7" s="27"/>
      <c r="H7" s="98" t="s">
        <v>78</v>
      </c>
    </row>
    <row r="8" spans="2:12" ht="21" x14ac:dyDescent="0.65">
      <c r="C8" s="15" t="s">
        <v>42</v>
      </c>
      <c r="D8" s="9">
        <f t="shared" si="0"/>
        <v>1</v>
      </c>
      <c r="E8" s="25" t="str">
        <f t="shared" si="1"/>
        <v>A-</v>
      </c>
      <c r="F8" s="27"/>
      <c r="H8" s="98" t="s">
        <v>79</v>
      </c>
    </row>
    <row r="9" spans="2:12" ht="21" x14ac:dyDescent="0.65">
      <c r="C9" s="15" t="s">
        <v>45</v>
      </c>
      <c r="D9" s="9">
        <f t="shared" si="0"/>
        <v>1</v>
      </c>
      <c r="E9" s="25">
        <f t="shared" si="1"/>
        <v>0</v>
      </c>
      <c r="F9" s="27"/>
      <c r="G9" s="98" t="s">
        <v>80</v>
      </c>
      <c r="H9" s="98" t="s">
        <v>72</v>
      </c>
    </row>
    <row r="10" spans="2:12" ht="21" x14ac:dyDescent="0.65">
      <c r="C10" s="15" t="s">
        <v>81</v>
      </c>
      <c r="D10" s="9">
        <f t="shared" si="0"/>
        <v>0</v>
      </c>
      <c r="E10" s="25" t="str">
        <f t="shared" si="1"/>
        <v xml:space="preserve"> </v>
      </c>
      <c r="F10" s="27"/>
      <c r="G10" s="98" t="s">
        <v>82</v>
      </c>
      <c r="H10" s="98" t="s">
        <v>79</v>
      </c>
    </row>
    <row r="11" spans="2:12" ht="21" x14ac:dyDescent="0.65">
      <c r="C11" s="15" t="s">
        <v>58</v>
      </c>
      <c r="D11" s="9">
        <f t="shared" si="0"/>
        <v>1</v>
      </c>
      <c r="E11" s="25">
        <f t="shared" si="1"/>
        <v>0</v>
      </c>
      <c r="F11" s="27"/>
      <c r="G11" s="98" t="s">
        <v>83</v>
      </c>
      <c r="H11" s="98" t="s">
        <v>84</v>
      </c>
    </row>
    <row r="12" spans="2:12" ht="21" x14ac:dyDescent="0.65">
      <c r="C12" s="15" t="s">
        <v>85</v>
      </c>
      <c r="D12" s="9">
        <f t="shared" si="0"/>
        <v>0</v>
      </c>
      <c r="E12" s="25" t="str">
        <f t="shared" si="1"/>
        <v xml:space="preserve"> </v>
      </c>
      <c r="F12" s="27"/>
      <c r="G12" s="98" t="s">
        <v>86</v>
      </c>
      <c r="H12" s="98" t="s">
        <v>84</v>
      </c>
    </row>
    <row r="13" spans="2:12" ht="21" x14ac:dyDescent="0.65">
      <c r="C13" s="15" t="s">
        <v>87</v>
      </c>
      <c r="D13" s="9">
        <f t="shared" si="0"/>
        <v>0</v>
      </c>
      <c r="E13" s="25" t="str">
        <f t="shared" si="1"/>
        <v xml:space="preserve"> </v>
      </c>
      <c r="F13" s="27"/>
      <c r="G13" s="98" t="s">
        <v>88</v>
      </c>
      <c r="H13" s="98" t="s">
        <v>79</v>
      </c>
    </row>
    <row r="14" spans="2:12" ht="21" x14ac:dyDescent="0.65">
      <c r="C14" s="16" t="s">
        <v>38</v>
      </c>
      <c r="D14" s="9">
        <f t="shared" si="0"/>
        <v>1</v>
      </c>
      <c r="E14" s="25" t="str">
        <f t="shared" si="1"/>
        <v>F/R</v>
      </c>
      <c r="F14" s="27" t="s">
        <v>40</v>
      </c>
      <c r="H14" s="98" t="s">
        <v>79</v>
      </c>
    </row>
    <row r="15" spans="2:12" ht="21" x14ac:dyDescent="0.65">
      <c r="C15" s="16" t="s">
        <v>89</v>
      </c>
      <c r="D15" s="9">
        <f t="shared" si="0"/>
        <v>0</v>
      </c>
      <c r="E15" s="25" t="str">
        <f t="shared" si="1"/>
        <v xml:space="preserve"> </v>
      </c>
      <c r="F15" s="27"/>
      <c r="G15" s="98" t="s">
        <v>90</v>
      </c>
      <c r="H15" s="98" t="s">
        <v>78</v>
      </c>
    </row>
    <row r="16" spans="2:12" ht="21" x14ac:dyDescent="0.65">
      <c r="C16" s="16" t="s">
        <v>48</v>
      </c>
      <c r="D16" s="9">
        <f t="shared" si="0"/>
        <v>1</v>
      </c>
      <c r="E16" s="25" t="str">
        <f t="shared" si="1"/>
        <v>C</v>
      </c>
      <c r="F16" s="27"/>
      <c r="G16" s="98" t="s">
        <v>91</v>
      </c>
      <c r="H16" s="98" t="s">
        <v>84</v>
      </c>
    </row>
    <row r="17" spans="3:8" ht="21" x14ac:dyDescent="0.65">
      <c r="C17" s="16" t="s">
        <v>50</v>
      </c>
      <c r="D17" s="9">
        <f t="shared" si="0"/>
        <v>1</v>
      </c>
      <c r="E17" s="25">
        <f t="shared" si="1"/>
        <v>0</v>
      </c>
      <c r="F17" s="27"/>
      <c r="G17" s="98" t="s">
        <v>92</v>
      </c>
      <c r="H17" s="98" t="s">
        <v>84</v>
      </c>
    </row>
    <row r="18" spans="3:8" ht="21" x14ac:dyDescent="0.65">
      <c r="C18" s="16" t="s">
        <v>62</v>
      </c>
      <c r="D18" s="9">
        <f t="shared" si="0"/>
        <v>1</v>
      </c>
      <c r="E18" s="25">
        <f t="shared" si="1"/>
        <v>0</v>
      </c>
      <c r="F18" s="27"/>
      <c r="G18" s="98" t="s">
        <v>93</v>
      </c>
      <c r="H18" s="98" t="s">
        <v>84</v>
      </c>
    </row>
    <row r="19" spans="3:8" ht="21" x14ac:dyDescent="0.65">
      <c r="C19" s="16" t="s">
        <v>94</v>
      </c>
      <c r="D19" s="9">
        <f t="shared" si="0"/>
        <v>0</v>
      </c>
      <c r="E19" s="25" t="str">
        <f t="shared" si="1"/>
        <v xml:space="preserve"> </v>
      </c>
      <c r="F19" s="27"/>
      <c r="G19" s="98" t="s">
        <v>95</v>
      </c>
      <c r="H19" s="98" t="s">
        <v>79</v>
      </c>
    </row>
    <row r="20" spans="3:8" ht="21" x14ac:dyDescent="0.65">
      <c r="C20" s="16" t="s">
        <v>96</v>
      </c>
      <c r="D20" s="9">
        <f t="shared" si="0"/>
        <v>0</v>
      </c>
      <c r="E20" s="25" t="str">
        <f t="shared" si="1"/>
        <v xml:space="preserve"> </v>
      </c>
      <c r="F20" s="27"/>
      <c r="G20" s="98" t="s">
        <v>97</v>
      </c>
      <c r="H20" s="98" t="s">
        <v>98</v>
      </c>
    </row>
    <row r="21" spans="3:8" ht="21" x14ac:dyDescent="0.65">
      <c r="C21" s="16" t="s">
        <v>99</v>
      </c>
      <c r="D21" s="9">
        <f t="shared" si="0"/>
        <v>0</v>
      </c>
      <c r="E21" s="25" t="str">
        <f t="shared" si="1"/>
        <v xml:space="preserve"> </v>
      </c>
      <c r="F21" s="27"/>
    </row>
    <row r="22" spans="3:8" ht="21" x14ac:dyDescent="0.65">
      <c r="C22" s="16" t="s">
        <v>100</v>
      </c>
      <c r="D22" s="9">
        <f t="shared" si="0"/>
        <v>0</v>
      </c>
      <c r="E22" s="25" t="str">
        <f t="shared" si="1"/>
        <v xml:space="preserve"> </v>
      </c>
      <c r="F22" s="27"/>
    </row>
    <row r="23" spans="3:8" ht="21" x14ac:dyDescent="0.65">
      <c r="C23" s="17" t="s">
        <v>101</v>
      </c>
      <c r="D23" s="9">
        <f t="shared" si="0"/>
        <v>0</v>
      </c>
      <c r="E23" s="25" t="str">
        <f t="shared" si="1"/>
        <v xml:space="preserve"> </v>
      </c>
      <c r="F23" s="27"/>
    </row>
    <row r="24" spans="3:8" ht="21" x14ac:dyDescent="0.65">
      <c r="C24" s="17" t="s">
        <v>102</v>
      </c>
      <c r="D24" s="9">
        <f t="shared" si="0"/>
        <v>0</v>
      </c>
      <c r="E24" s="25" t="str">
        <f t="shared" si="1"/>
        <v xml:space="preserve"> </v>
      </c>
      <c r="F24" s="27"/>
    </row>
    <row r="25" spans="3:8" ht="21" x14ac:dyDescent="0.65">
      <c r="C25" s="17" t="s">
        <v>51</v>
      </c>
      <c r="D25" s="9">
        <f t="shared" si="0"/>
        <v>1</v>
      </c>
      <c r="E25" s="25" t="str">
        <f t="shared" si="1"/>
        <v>A-</v>
      </c>
      <c r="F25" s="27"/>
    </row>
    <row r="26" spans="3:8" ht="21" x14ac:dyDescent="0.65">
      <c r="C26" s="17" t="s">
        <v>52</v>
      </c>
      <c r="D26" s="9">
        <f t="shared" si="0"/>
        <v>1</v>
      </c>
      <c r="E26" s="25">
        <f t="shared" si="1"/>
        <v>0</v>
      </c>
      <c r="F26" s="27"/>
    </row>
    <row r="27" spans="3:8" ht="21" x14ac:dyDescent="0.65">
      <c r="C27" s="17" t="s">
        <v>103</v>
      </c>
      <c r="D27" s="9">
        <f t="shared" si="0"/>
        <v>0</v>
      </c>
      <c r="E27" s="25" t="str">
        <f t="shared" si="1"/>
        <v xml:space="preserve"> </v>
      </c>
      <c r="F27" s="27"/>
    </row>
    <row r="28" spans="3:8" ht="21" x14ac:dyDescent="0.65">
      <c r="C28" s="17" t="s">
        <v>104</v>
      </c>
      <c r="D28" s="9">
        <f t="shared" si="0"/>
        <v>0</v>
      </c>
      <c r="E28" s="25" t="str">
        <f t="shared" si="1"/>
        <v xml:space="preserve"> </v>
      </c>
      <c r="F28" s="27"/>
    </row>
    <row r="29" spans="3:8" ht="21" x14ac:dyDescent="0.65">
      <c r="C29" s="18" t="s">
        <v>46</v>
      </c>
      <c r="D29" s="9">
        <f t="shared" si="0"/>
        <v>1</v>
      </c>
      <c r="E29" s="25" t="str">
        <f t="shared" si="1"/>
        <v>A</v>
      </c>
      <c r="F29" s="27"/>
      <c r="H29" s="98" t="s">
        <v>79</v>
      </c>
    </row>
    <row r="30" spans="3:8" ht="21" x14ac:dyDescent="0.65">
      <c r="C30" s="18" t="s">
        <v>47</v>
      </c>
      <c r="D30" s="9">
        <f t="shared" si="0"/>
        <v>1</v>
      </c>
      <c r="E30" s="25">
        <f t="shared" si="1"/>
        <v>0</v>
      </c>
      <c r="F30" s="27"/>
      <c r="G30" s="98" t="s">
        <v>91</v>
      </c>
      <c r="H30" s="98" t="s">
        <v>84</v>
      </c>
    </row>
    <row r="31" spans="3:8" ht="21" x14ac:dyDescent="0.65">
      <c r="C31" s="18" t="s">
        <v>105</v>
      </c>
      <c r="D31" s="9">
        <f t="shared" si="0"/>
        <v>0</v>
      </c>
      <c r="E31" s="25" t="str">
        <f t="shared" si="1"/>
        <v xml:space="preserve"> </v>
      </c>
      <c r="F31" s="27"/>
      <c r="G31" s="98" t="s">
        <v>86</v>
      </c>
      <c r="H31" s="98" t="s">
        <v>84</v>
      </c>
    </row>
    <row r="32" spans="3:8" ht="21" x14ac:dyDescent="0.65">
      <c r="C32" s="18" t="s">
        <v>60</v>
      </c>
      <c r="D32" s="9">
        <f t="shared" si="0"/>
        <v>1</v>
      </c>
      <c r="E32" s="25">
        <f t="shared" si="1"/>
        <v>0</v>
      </c>
      <c r="F32" s="27"/>
      <c r="G32" s="98" t="s">
        <v>91</v>
      </c>
      <c r="H32" s="98" t="s">
        <v>84</v>
      </c>
    </row>
    <row r="33" spans="3:8" ht="21" x14ac:dyDescent="0.65">
      <c r="C33" s="18" t="s">
        <v>59</v>
      </c>
      <c r="D33" s="9">
        <f t="shared" si="0"/>
        <v>1</v>
      </c>
      <c r="E33" s="25">
        <f t="shared" si="1"/>
        <v>0</v>
      </c>
      <c r="F33" s="27"/>
      <c r="G33" s="98" t="s">
        <v>86</v>
      </c>
      <c r="H33" s="98" t="s">
        <v>84</v>
      </c>
    </row>
    <row r="34" spans="3:8" ht="21" x14ac:dyDescent="0.65">
      <c r="C34" s="19" t="s">
        <v>61</v>
      </c>
      <c r="D34" s="9">
        <f t="shared" si="0"/>
        <v>1</v>
      </c>
      <c r="E34" s="25">
        <f t="shared" si="1"/>
        <v>0</v>
      </c>
      <c r="F34" s="27"/>
      <c r="G34" s="98" t="s">
        <v>106</v>
      </c>
      <c r="H34" s="98" t="s">
        <v>98</v>
      </c>
    </row>
    <row r="35" spans="3:8" ht="21" x14ac:dyDescent="0.65">
      <c r="C35" s="19" t="s">
        <v>107</v>
      </c>
      <c r="D35" s="9">
        <f t="shared" si="0"/>
        <v>0</v>
      </c>
      <c r="E35" s="25" t="str">
        <f t="shared" si="1"/>
        <v xml:space="preserve"> </v>
      </c>
      <c r="F35" s="27"/>
      <c r="G35" s="98" t="s">
        <v>108</v>
      </c>
      <c r="H35" s="98" t="s">
        <v>79</v>
      </c>
    </row>
    <row r="36" spans="3:8" ht="21" x14ac:dyDescent="0.65">
      <c r="C36" s="19" t="s">
        <v>109</v>
      </c>
      <c r="D36" s="9">
        <f t="shared" si="0"/>
        <v>0</v>
      </c>
      <c r="E36" s="25" t="str">
        <f t="shared" si="1"/>
        <v xml:space="preserve"> </v>
      </c>
      <c r="F36" s="27"/>
      <c r="G36" s="98" t="s">
        <v>108</v>
      </c>
      <c r="H36" s="98" t="s">
        <v>79</v>
      </c>
    </row>
    <row r="37" spans="3:8" ht="21" x14ac:dyDescent="0.65">
      <c r="C37" s="19" t="s">
        <v>110</v>
      </c>
      <c r="D37" s="9">
        <f t="shared" si="0"/>
        <v>0</v>
      </c>
      <c r="E37" s="25" t="str">
        <f t="shared" si="1"/>
        <v xml:space="preserve"> </v>
      </c>
      <c r="F37" s="27"/>
      <c r="H37" s="98" t="s">
        <v>79</v>
      </c>
    </row>
    <row r="38" spans="3:8" ht="21" x14ac:dyDescent="0.65">
      <c r="C38" s="19" t="s">
        <v>111</v>
      </c>
      <c r="D38" s="9">
        <f t="shared" si="0"/>
        <v>0</v>
      </c>
      <c r="E38" s="25" t="str">
        <f t="shared" si="1"/>
        <v xml:space="preserve"> </v>
      </c>
      <c r="F38" s="27"/>
      <c r="G38" s="98" t="s">
        <v>112</v>
      </c>
      <c r="H38" s="98" t="s">
        <v>79</v>
      </c>
    </row>
    <row r="39" spans="3:8" ht="21" x14ac:dyDescent="0.65">
      <c r="C39" s="19" t="s">
        <v>113</v>
      </c>
      <c r="D39" s="9">
        <f t="shared" si="0"/>
        <v>0</v>
      </c>
      <c r="E39" s="25" t="str">
        <f t="shared" si="1"/>
        <v xml:space="preserve"> </v>
      </c>
      <c r="F39" s="27"/>
      <c r="G39" s="98" t="s">
        <v>114</v>
      </c>
      <c r="H39" s="98" t="s">
        <v>98</v>
      </c>
    </row>
    <row r="40" spans="3:8" ht="21" x14ac:dyDescent="0.65">
      <c r="C40" s="20" t="s">
        <v>115</v>
      </c>
      <c r="D40" s="9">
        <f t="shared" si="0"/>
        <v>0</v>
      </c>
      <c r="E40" s="25" t="str">
        <f t="shared" si="1"/>
        <v xml:space="preserve"> </v>
      </c>
      <c r="F40" s="27"/>
    </row>
    <row r="41" spans="3:8" ht="21" x14ac:dyDescent="0.65">
      <c r="C41" s="20" t="s">
        <v>116</v>
      </c>
      <c r="D41" s="9">
        <f t="shared" si="0"/>
        <v>0</v>
      </c>
      <c r="E41" s="25" t="str">
        <f t="shared" si="1"/>
        <v xml:space="preserve"> </v>
      </c>
      <c r="F41" s="27"/>
    </row>
    <row r="42" spans="3:8" ht="21" x14ac:dyDescent="0.65">
      <c r="C42" s="20" t="s">
        <v>117</v>
      </c>
      <c r="D42" s="9">
        <f t="shared" si="0"/>
        <v>0</v>
      </c>
      <c r="E42" s="25" t="str">
        <f t="shared" si="1"/>
        <v xml:space="preserve"> </v>
      </c>
      <c r="F42" s="27"/>
    </row>
    <row r="43" spans="3:8" ht="21" x14ac:dyDescent="0.65">
      <c r="C43" s="21" t="s">
        <v>41</v>
      </c>
      <c r="D43" s="9">
        <f t="shared" si="0"/>
        <v>1</v>
      </c>
      <c r="E43" s="25">
        <f t="shared" si="1"/>
        <v>0</v>
      </c>
      <c r="F43" s="27"/>
    </row>
    <row r="44" spans="3:8" ht="21" x14ac:dyDescent="0.65">
      <c r="C44" s="22" t="s">
        <v>118</v>
      </c>
      <c r="D44" s="99">
        <f t="shared" si="0"/>
        <v>0</v>
      </c>
      <c r="E44" s="25" t="str">
        <f t="shared" si="1"/>
        <v xml:space="preserve"> </v>
      </c>
      <c r="F44" s="27"/>
    </row>
    <row r="56" spans="37:38" x14ac:dyDescent="0.5">
      <c r="AK56" t="s">
        <v>119</v>
      </c>
      <c r="AL56" t="s">
        <v>120</v>
      </c>
    </row>
    <row r="57" spans="37:38" x14ac:dyDescent="0.5">
      <c r="AK57">
        <v>1</v>
      </c>
      <c r="AL57" s="8" t="s">
        <v>121</v>
      </c>
    </row>
    <row r="58" spans="37:38" x14ac:dyDescent="0.5">
      <c r="AK58">
        <v>2</v>
      </c>
      <c r="AL58" s="8" t="s">
        <v>40</v>
      </c>
    </row>
    <row r="59" spans="37:38" x14ac:dyDescent="0.5">
      <c r="AK59">
        <v>3</v>
      </c>
      <c r="AL59" s="8" t="s">
        <v>43</v>
      </c>
    </row>
    <row r="60" spans="37:38" x14ac:dyDescent="0.5">
      <c r="AK60">
        <v>4</v>
      </c>
      <c r="AL60" s="8" t="s">
        <v>122</v>
      </c>
    </row>
    <row r="61" spans="37:38" x14ac:dyDescent="0.5">
      <c r="AK61">
        <v>5</v>
      </c>
      <c r="AL61" s="8" t="s">
        <v>123</v>
      </c>
    </row>
    <row r="62" spans="37:38" x14ac:dyDescent="0.5">
      <c r="AK62">
        <v>6</v>
      </c>
      <c r="AL62" s="8" t="s">
        <v>124</v>
      </c>
    </row>
    <row r="63" spans="37:38" x14ac:dyDescent="0.5">
      <c r="AL63" s="8" t="s">
        <v>125</v>
      </c>
    </row>
    <row r="64" spans="37:38" x14ac:dyDescent="0.5">
      <c r="AL64" s="8" t="s">
        <v>49</v>
      </c>
    </row>
    <row r="65" spans="38:38" x14ac:dyDescent="0.5">
      <c r="AL65" s="8" t="s">
        <v>126</v>
      </c>
    </row>
    <row r="66" spans="38:38" x14ac:dyDescent="0.5">
      <c r="AL66" s="8" t="s">
        <v>127</v>
      </c>
    </row>
    <row r="67" spans="38:38" x14ac:dyDescent="0.5">
      <c r="AL67" s="8" t="s">
        <v>128</v>
      </c>
    </row>
    <row r="68" spans="38:38" x14ac:dyDescent="0.5">
      <c r="AL68" s="8" t="s">
        <v>129</v>
      </c>
    </row>
    <row r="69" spans="38:38" x14ac:dyDescent="0.5">
      <c r="AL69" s="8" t="s">
        <v>39</v>
      </c>
    </row>
    <row r="70" spans="38:38" x14ac:dyDescent="0.5">
      <c r="AL70" s="8" t="s">
        <v>130</v>
      </c>
    </row>
  </sheetData>
  <phoneticPr fontId="6" type="noConversion"/>
  <conditionalFormatting sqref="G4">
    <cfRule type="expression" dxfId="46" priority="32">
      <formula>AND($D$17=1,$D$9=1,$D$32=1,$D$33=1)</formula>
    </cfRule>
    <cfRule type="expression" dxfId="45" priority="31">
      <formula>OR($D$17&lt;1,$D$9&lt;1,$D$32&lt;1,$D$33&lt;1)</formula>
    </cfRule>
  </conditionalFormatting>
  <conditionalFormatting sqref="G5">
    <cfRule type="expression" dxfId="44" priority="30">
      <formula>$D$4=1</formula>
    </cfRule>
    <cfRule type="expression" dxfId="43" priority="29">
      <formula>$D$4&lt;1</formula>
    </cfRule>
  </conditionalFormatting>
  <conditionalFormatting sqref="G6">
    <cfRule type="expression" dxfId="42" priority="28">
      <formula>$D$9=1</formula>
    </cfRule>
    <cfRule type="expression" dxfId="41" priority="27">
      <formula>$D$9&lt;1</formula>
    </cfRule>
  </conditionalFormatting>
  <conditionalFormatting sqref="G9">
    <cfRule type="expression" dxfId="40" priority="26">
      <formula>$D$8=1</formula>
    </cfRule>
    <cfRule type="expression" dxfId="39" priority="25">
      <formula>$D$8&lt;1</formula>
    </cfRule>
  </conditionalFormatting>
  <conditionalFormatting sqref="G10 G13">
    <cfRule type="expression" dxfId="38" priority="24">
      <formula>AND($D$17=1,$D$30=1)</formula>
    </cfRule>
    <cfRule type="expression" dxfId="37" priority="23">
      <formula>OR($D$17&lt;1,$D$30&lt;1)</formula>
    </cfRule>
  </conditionalFormatting>
  <conditionalFormatting sqref="G11 G17">
    <cfRule type="expression" dxfId="36" priority="22">
      <formula>AND($D$30=1,$D$16=1)</formula>
    </cfRule>
    <cfRule type="expression" dxfId="35" priority="21">
      <formula>OR($D$30&lt;1,$D$16&lt;1)</formula>
    </cfRule>
  </conditionalFormatting>
  <conditionalFormatting sqref="G12 G31 G33">
    <cfRule type="expression" dxfId="34" priority="19">
      <formula>$D$30&lt;1</formula>
    </cfRule>
    <cfRule type="expression" dxfId="33" priority="20">
      <formula>$D$30=1</formula>
    </cfRule>
  </conditionalFormatting>
  <conditionalFormatting sqref="G15">
    <cfRule type="expression" dxfId="32" priority="18">
      <formula>$D$14=1</formula>
    </cfRule>
    <cfRule type="expression" dxfId="31" priority="17">
      <formula>$D$14&lt;1</formula>
    </cfRule>
  </conditionalFormatting>
  <conditionalFormatting sqref="G16 G30 G32">
    <cfRule type="expression" dxfId="30" priority="16">
      <formula>$D$29=1</formula>
    </cfRule>
    <cfRule type="expression" dxfId="29" priority="15">
      <formula>$D$29&lt;1</formula>
    </cfRule>
  </conditionalFormatting>
  <conditionalFormatting sqref="G18">
    <cfRule type="expression" dxfId="28" priority="14">
      <formula>$D$17=1</formula>
    </cfRule>
    <cfRule type="expression" dxfId="27" priority="13">
      <formula>$D$17&lt;1</formula>
    </cfRule>
  </conditionalFormatting>
  <conditionalFormatting sqref="G19">
    <cfRule type="expression" dxfId="26" priority="12">
      <formula>AND($D$17=1,$D$31=1)</formula>
    </cfRule>
    <cfRule type="expression" dxfId="25" priority="11">
      <formula>OR($D$17&lt;1,$D$31&lt;1)</formula>
    </cfRule>
  </conditionalFormatting>
  <conditionalFormatting sqref="G20">
    <cfRule type="expression" dxfId="24" priority="10">
      <formula>$D$19=1</formula>
    </cfRule>
    <cfRule type="expression" dxfId="23" priority="9">
      <formula>$D$19&lt;1</formula>
    </cfRule>
  </conditionalFormatting>
  <conditionalFormatting sqref="G34">
    <cfRule type="expression" dxfId="22" priority="8">
      <formula>AND($D$17=1,$D$14=1)</formula>
    </cfRule>
    <cfRule type="expression" dxfId="21" priority="7">
      <formula>OR($D$17&lt;1,$D$14&lt;1)</formula>
    </cfRule>
  </conditionalFormatting>
  <conditionalFormatting sqref="G35:G36">
    <cfRule type="expression" dxfId="20" priority="6">
      <formula>$D$10=1</formula>
    </cfRule>
    <cfRule type="expression" dxfId="19" priority="5">
      <formula>$D$10&lt;1</formula>
    </cfRule>
  </conditionalFormatting>
  <conditionalFormatting sqref="G38">
    <cfRule type="expression" dxfId="18" priority="4">
      <formula>AND($D$10=1,$D$34=1)</formula>
    </cfRule>
    <cfRule type="expression" dxfId="17" priority="3">
      <formula>OR($D$10&lt;1,$D$34&lt;1)</formula>
    </cfRule>
  </conditionalFormatting>
  <conditionalFormatting sqref="G39">
    <cfRule type="expression" dxfId="16" priority="2">
      <formula>AND($D$35=1,$D$38=1)</formula>
    </cfRule>
    <cfRule type="expression" dxfId="15" priority="1">
      <formula>OR($D$35&lt;1,$D$38&lt;1)</formula>
    </cfRule>
  </conditionalFormatting>
  <dataValidations count="1">
    <dataValidation type="list" allowBlank="1" showInputMessage="1" showErrorMessage="1" sqref="F4:F44" xr:uid="{A67C34D6-2282-854D-B736-65E05C04B031}">
      <formula1>$AL$57:$AL$70</formula1>
    </dataValidation>
  </dataValidations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" id="{26B66F83-58B0-CC4B-8E2F-E1282EE474F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D4:E44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19F45-EA06-FE49-BA78-ED9B9A9EC556}">
  <dimension ref="B2:L37"/>
  <sheetViews>
    <sheetView zoomScale="88" workbookViewId="0">
      <selection activeCell="B4" sqref="B4"/>
    </sheetView>
  </sheetViews>
  <sheetFormatPr defaultColWidth="11" defaultRowHeight="15.75" x14ac:dyDescent="0.5"/>
  <cols>
    <col min="3" max="3" width="48.125" bestFit="1" customWidth="1"/>
    <col min="4" max="4" width="11.375" bestFit="1" customWidth="1"/>
    <col min="7" max="7" width="31" bestFit="1" customWidth="1"/>
    <col min="8" max="8" width="11.875" bestFit="1" customWidth="1"/>
    <col min="10" max="10" width="10.5" customWidth="1"/>
    <col min="11" max="11" width="33" bestFit="1" customWidth="1"/>
  </cols>
  <sheetData>
    <row r="2" spans="2:12" ht="18.95" customHeight="1" x14ac:dyDescent="0.55000000000000004">
      <c r="B2" s="138" t="s">
        <v>131</v>
      </c>
      <c r="C2" s="138"/>
      <c r="D2" s="138"/>
      <c r="E2" s="23"/>
      <c r="F2" s="139" t="s">
        <v>132</v>
      </c>
      <c r="G2" s="139"/>
      <c r="H2" s="139"/>
      <c r="J2" s="137" t="s">
        <v>133</v>
      </c>
      <c r="K2" s="137"/>
      <c r="L2" s="137"/>
    </row>
    <row r="3" spans="2:12" ht="18" x14ac:dyDescent="0.55000000000000004">
      <c r="B3" s="6" t="s">
        <v>33</v>
      </c>
      <c r="C3" s="11" t="s">
        <v>134</v>
      </c>
      <c r="D3" s="12"/>
      <c r="E3" s="24"/>
      <c r="F3" s="6" t="s">
        <v>33</v>
      </c>
      <c r="G3" s="11" t="s">
        <v>134</v>
      </c>
      <c r="H3" s="12"/>
      <c r="J3" s="6" t="s">
        <v>33</v>
      </c>
      <c r="K3" s="11" t="s">
        <v>134</v>
      </c>
      <c r="L3" s="12"/>
    </row>
    <row r="4" spans="2:12" x14ac:dyDescent="0.5">
      <c r="B4" s="2">
        <f>IF(COUNTIF(All,'Nano Physics Checklist 1'!C4)&gt;1,ECE_Retake,ECE_Grade)</f>
        <v>0</v>
      </c>
      <c r="C4" s="4" t="s">
        <v>135</v>
      </c>
      <c r="D4" s="100" t="s">
        <v>74</v>
      </c>
      <c r="E4" s="1"/>
      <c r="F4" s="2" t="str">
        <f>IF(COUNTIF(All,'Nano Physics Checklist 1'!C23)&gt;1,HumSoc_Retake,Hum_Socsci_Grade)</f>
        <v xml:space="preserve"> </v>
      </c>
      <c r="G4" s="4" t="s">
        <v>136</v>
      </c>
      <c r="H4" s="2"/>
      <c r="J4" s="2" t="str">
        <f>IF(COUNTIF(All,'Nano Physics Checklist 1'!C40)&gt;1,NanoSr_Retake,Nano_Snr_Grade)</f>
        <v xml:space="preserve"> </v>
      </c>
      <c r="K4" s="4" t="s">
        <v>115</v>
      </c>
      <c r="L4" s="2"/>
    </row>
    <row r="5" spans="2:12" x14ac:dyDescent="0.5">
      <c r="B5" s="2" t="str">
        <f>IF(COUNTIF(All,'Nano Physics Checklist 1'!C5)&gt;1,ECE_Retake,ECE_Grade)</f>
        <v xml:space="preserve"> </v>
      </c>
      <c r="C5" s="4" t="s">
        <v>137</v>
      </c>
      <c r="D5" s="2" t="s">
        <v>138</v>
      </c>
      <c r="E5" s="1"/>
      <c r="F5" s="2" t="str">
        <f>IF(COUNTIF(All,'Nano Physics Checklist 1'!C24)&gt;1,HumSoc_Retake,Hum_Socsci_Grade)</f>
        <v xml:space="preserve"> </v>
      </c>
      <c r="G5" s="4" t="s">
        <v>102</v>
      </c>
      <c r="H5" s="2"/>
      <c r="J5" s="2" t="str">
        <f>IF(COUNTIF(All,'Nano Physics Checklist 1'!C41)&gt;1,NanoSr_Retake,Nano_Snr_Grade)</f>
        <v xml:space="preserve"> </v>
      </c>
      <c r="K5" s="4" t="s">
        <v>116</v>
      </c>
      <c r="L5" s="2"/>
    </row>
    <row r="6" spans="2:12" x14ac:dyDescent="0.5">
      <c r="B6" s="2">
        <f>IF(COUNTIF(All,'Nano Physics Checklist 1'!C6)&gt;1,ECE_Retake,ECE_Grade)</f>
        <v>0</v>
      </c>
      <c r="C6" s="4" t="s">
        <v>139</v>
      </c>
      <c r="D6" s="2" t="s">
        <v>140</v>
      </c>
      <c r="E6" s="1"/>
      <c r="F6" s="2" t="str">
        <f>IF(COUNTIF(All,'Nano Physics Checklist 1'!C25)&gt;1,HumSoc_Retake,Hum_Socsci_Grade)</f>
        <v>A-</v>
      </c>
      <c r="G6" s="4" t="s">
        <v>141</v>
      </c>
      <c r="H6" s="2"/>
      <c r="J6" s="2" t="str">
        <f>IF(COUNTIF(All,'Nano Physics Checklist 1'!C42)&gt;1,NanoSr_Retake,Nano_Snr_Grade)</f>
        <v xml:space="preserve"> </v>
      </c>
      <c r="K6" s="4" t="s">
        <v>117</v>
      </c>
      <c r="L6" s="2"/>
    </row>
    <row r="7" spans="2:12" x14ac:dyDescent="0.5">
      <c r="B7" s="2" t="str">
        <f>IF(COUNTIF(All,'Nano Physics Checklist 1'!C7)&gt;1,ECE_Retake,ECE_Grade)</f>
        <v xml:space="preserve"> </v>
      </c>
      <c r="C7" s="4" t="s">
        <v>142</v>
      </c>
      <c r="D7" s="2" t="s">
        <v>143</v>
      </c>
      <c r="E7" s="1"/>
      <c r="F7" s="2">
        <f>IF(COUNTIF(All,'Nano Physics Checklist 1'!C26)&gt;1,HumSoc_Retake,Hum_Socsci_Grade)</f>
        <v>0</v>
      </c>
      <c r="G7" s="4" t="s">
        <v>144</v>
      </c>
      <c r="H7" s="2"/>
      <c r="J7" s="2">
        <f>IF(COUNTIF(All,'Nano Physics Checklist 1'!C43)&gt;1,NanoSr_Retake,Nano_Snr_Grade)</f>
        <v>0</v>
      </c>
      <c r="K7" s="4" t="s">
        <v>41</v>
      </c>
      <c r="L7" s="2"/>
    </row>
    <row r="8" spans="2:12" x14ac:dyDescent="0.5">
      <c r="E8" s="1"/>
      <c r="F8" s="2" t="str">
        <f>IF(COUNTIF(All,'Nano Physics Checklist 1'!C27)&gt;1,HumSoc_Retake,Hum_Socsci_Grade)</f>
        <v xml:space="preserve"> </v>
      </c>
      <c r="G8" s="4" t="s">
        <v>145</v>
      </c>
      <c r="H8" s="2"/>
      <c r="J8" s="2" t="str">
        <f>IF(COUNTIF(All,'Nano Physics Checklist 1'!C44)&gt;1,NanoSr_Retake,Nano_Snr_Grade)</f>
        <v xml:space="preserve"> </v>
      </c>
      <c r="K8" s="4" t="s">
        <v>118</v>
      </c>
      <c r="L8" s="2"/>
    </row>
    <row r="9" spans="2:12" x14ac:dyDescent="0.5">
      <c r="E9" s="1"/>
      <c r="F9" s="2" t="str">
        <f>IF(COUNTIF(All,'Nano Physics Checklist 1'!C28)&gt;1,HumSoc_Retake,Hum_Socsci_Grade)</f>
        <v xml:space="preserve"> </v>
      </c>
      <c r="G9" s="4" t="s">
        <v>146</v>
      </c>
      <c r="H9" s="2"/>
    </row>
    <row r="10" spans="2:12" x14ac:dyDescent="0.5">
      <c r="E10" s="1"/>
      <c r="F10" s="1"/>
      <c r="G10" s="1"/>
      <c r="H10" s="1"/>
    </row>
    <row r="11" spans="2:12" ht="18.95" customHeight="1" x14ac:dyDescent="0.5">
      <c r="B11" s="140" t="s">
        <v>147</v>
      </c>
      <c r="C11" s="140"/>
      <c r="D11" s="140"/>
      <c r="E11" s="1"/>
      <c r="F11" s="134" t="s">
        <v>148</v>
      </c>
      <c r="G11" s="134"/>
      <c r="H11" s="134"/>
    </row>
    <row r="12" spans="2:12" ht="18" x14ac:dyDescent="0.55000000000000004">
      <c r="B12" s="6" t="s">
        <v>33</v>
      </c>
      <c r="C12" s="11" t="s">
        <v>134</v>
      </c>
      <c r="D12" s="12"/>
      <c r="E12" s="1"/>
      <c r="F12" s="6" t="s">
        <v>33</v>
      </c>
      <c r="G12" s="11" t="s">
        <v>134</v>
      </c>
      <c r="H12" s="12"/>
    </row>
    <row r="13" spans="2:12" x14ac:dyDescent="0.5">
      <c r="B13" s="2" t="str">
        <f>IF(COUNTIF(All,'Nano Physics Checklist 1'!C8)&gt;1, ENGR_Retake,ENGR_Grade)</f>
        <v>A-</v>
      </c>
      <c r="C13" s="4" t="s">
        <v>149</v>
      </c>
      <c r="D13" s="2" t="s">
        <v>150</v>
      </c>
      <c r="E13" s="1"/>
      <c r="F13" s="2" t="str">
        <f>IF(COUNTIF(All,'Nano Physics Checklist 1'!C29)&gt;1,Math_Retake,Math_Grade)</f>
        <v>A</v>
      </c>
      <c r="G13" s="4" t="s">
        <v>151</v>
      </c>
      <c r="H13" s="2" t="s">
        <v>91</v>
      </c>
    </row>
    <row r="14" spans="2:12" ht="20.100000000000001" customHeight="1" x14ac:dyDescent="0.5">
      <c r="B14" s="2">
        <f>IF(COUNTIF(All,'Nano Physics Checklist 1'!C9)&gt;1, ENGR_Retake,ENGR_Grade)</f>
        <v>0</v>
      </c>
      <c r="C14" s="4" t="s">
        <v>152</v>
      </c>
      <c r="D14" s="2" t="s">
        <v>153</v>
      </c>
      <c r="E14" s="1"/>
      <c r="F14" s="2">
        <f>IF(COUNTIF(All,'Nano Physics Checklist 1'!C30)&gt;1,Math_Retake,Math_Grade)</f>
        <v>0</v>
      </c>
      <c r="G14" s="4" t="s">
        <v>154</v>
      </c>
      <c r="H14" s="2" t="s">
        <v>86</v>
      </c>
    </row>
    <row r="15" spans="2:12" ht="18.95" customHeight="1" x14ac:dyDescent="0.5">
      <c r="B15" s="2" t="str">
        <f>IF(COUNTIF(All,'Nano Physics Checklist 1'!C10)&gt;1, ENGR_Retake,ENGR_Grade)</f>
        <v xml:space="preserve"> </v>
      </c>
      <c r="C15" s="4" t="s">
        <v>155</v>
      </c>
      <c r="D15" s="2" t="s">
        <v>156</v>
      </c>
      <c r="E15" s="1"/>
      <c r="F15" s="2" t="str">
        <f>IF(COUNTIF(All,'Nano Physics Checklist 1'!C31)&gt;1,Math_Retake,Math_Grade)</f>
        <v xml:space="preserve"> </v>
      </c>
      <c r="G15" s="4" t="s">
        <v>157</v>
      </c>
      <c r="H15" s="2" t="s">
        <v>158</v>
      </c>
    </row>
    <row r="16" spans="2:12" x14ac:dyDescent="0.5">
      <c r="B16" s="2">
        <f>IF(COUNTIF(All,'Nano Physics Checklist 1'!C11)&gt;1, ENGR_Retake,ENGR_Grade)</f>
        <v>0</v>
      </c>
      <c r="C16" s="4" t="s">
        <v>159</v>
      </c>
      <c r="D16" s="2" t="s">
        <v>108</v>
      </c>
      <c r="E16" s="1"/>
      <c r="F16" s="2">
        <f>IF(COUNTIF(All,'Nano Physics Checklist 1'!C32)&gt;1,Math_Retake,Math_Grade)</f>
        <v>0</v>
      </c>
      <c r="G16" s="4" t="s">
        <v>160</v>
      </c>
      <c r="H16" s="2" t="s">
        <v>161</v>
      </c>
    </row>
    <row r="17" spans="2:8" x14ac:dyDescent="0.5">
      <c r="B17" s="2" t="str">
        <f>IF(COUNTIF(All,'Nano Physics Checklist 1'!C12)&gt;1, ENGR_Retake,ENGR_Grade)</f>
        <v xml:space="preserve"> </v>
      </c>
      <c r="C17" s="4" t="s">
        <v>162</v>
      </c>
      <c r="D17" s="2" t="s">
        <v>163</v>
      </c>
      <c r="E17" s="1"/>
      <c r="F17" s="2">
        <f>IF(COUNTIF(All,'Nano Physics Checklist 1'!C33)&gt;1,Math_Retake,Math_Grade)</f>
        <v>0</v>
      </c>
      <c r="G17" s="4" t="s">
        <v>164</v>
      </c>
      <c r="H17" s="2" t="s">
        <v>165</v>
      </c>
    </row>
    <row r="18" spans="2:8" x14ac:dyDescent="0.5">
      <c r="B18" s="2" t="str">
        <f>IF(COUNTIF(All,'Nano Physics Checklist 1'!C13)&gt;1, ENGR_Retake,ENGR_Grade)</f>
        <v xml:space="preserve"> </v>
      </c>
      <c r="C18" s="4" t="s">
        <v>166</v>
      </c>
      <c r="D18" s="2" t="s">
        <v>167</v>
      </c>
      <c r="E18" s="1"/>
    </row>
    <row r="19" spans="2:8" x14ac:dyDescent="0.5">
      <c r="E19" s="1"/>
    </row>
    <row r="20" spans="2:8" x14ac:dyDescent="0.5">
      <c r="E20" s="1"/>
    </row>
    <row r="21" spans="2:8" ht="20.100000000000001" customHeight="1" x14ac:dyDescent="0.5">
      <c r="B21" s="136" t="s">
        <v>168</v>
      </c>
      <c r="C21" s="136"/>
      <c r="D21" s="136"/>
      <c r="E21" s="1"/>
      <c r="F21" s="135" t="s">
        <v>169</v>
      </c>
      <c r="G21" s="135"/>
      <c r="H21" s="135"/>
    </row>
    <row r="22" spans="2:8" ht="18" x14ac:dyDescent="0.55000000000000004">
      <c r="B22" s="6" t="s">
        <v>33</v>
      </c>
      <c r="C22" s="11" t="s">
        <v>134</v>
      </c>
      <c r="D22" s="12"/>
      <c r="E22" s="1"/>
      <c r="F22" s="6" t="s">
        <v>33</v>
      </c>
      <c r="G22" s="11" t="s">
        <v>134</v>
      </c>
      <c r="H22" s="12"/>
    </row>
    <row r="23" spans="2:8" ht="18.95" customHeight="1" x14ac:dyDescent="0.5">
      <c r="B23" s="2" t="str">
        <f>IF(COUNTIF(All,'Nano Physics Checklist 1'!C14)&gt;1,GENSCI_Retake,GENSCI_Grade)</f>
        <v>A</v>
      </c>
      <c r="C23" s="4" t="s">
        <v>170</v>
      </c>
      <c r="D23" s="2" t="s">
        <v>90</v>
      </c>
      <c r="E23" s="1"/>
      <c r="F23" s="2">
        <f>IF(COUNTIF(All,'Nano Physics Checklist 1'!C34)&gt;1,MEMS_Retake,MEMS_Grade)</f>
        <v>0</v>
      </c>
      <c r="G23" s="4" t="s">
        <v>171</v>
      </c>
      <c r="H23" s="2" t="s">
        <v>172</v>
      </c>
    </row>
    <row r="24" spans="2:8" x14ac:dyDescent="0.5">
      <c r="B24" s="2" t="str">
        <f>IF(COUNTIF(All,'Nano Physics Checklist 1'!C15)&gt;1,GENSCI_Retake,GENSCI_Grade)</f>
        <v xml:space="preserve"> </v>
      </c>
      <c r="C24" s="4" t="s">
        <v>173</v>
      </c>
      <c r="D24" s="2" t="s">
        <v>174</v>
      </c>
      <c r="E24" s="1"/>
      <c r="F24" s="2" t="str">
        <f>IF(COUNTIF(All,'Nano Physics Checklist 1'!C35)&gt;1,MEMS_Retake,MEMS_Grade)</f>
        <v xml:space="preserve"> </v>
      </c>
      <c r="G24" s="4" t="s">
        <v>175</v>
      </c>
      <c r="H24" s="2" t="s">
        <v>176</v>
      </c>
    </row>
    <row r="25" spans="2:8" x14ac:dyDescent="0.5">
      <c r="B25" s="2" t="str">
        <f>IF(COUNTIF(All,'Nano Physics Checklist 1'!C16)&gt;1,GENSCI_Retake,GENSCI_Grade)</f>
        <v>C</v>
      </c>
      <c r="C25" s="4" t="s">
        <v>177</v>
      </c>
      <c r="D25" s="2" t="s">
        <v>178</v>
      </c>
      <c r="E25" s="1"/>
      <c r="F25" s="2" t="str">
        <f>IF(COUNTIF(All,'Nano Physics Checklist 1'!C36)&gt;1,MEMS_Retake,MEMS_Grade)</f>
        <v xml:space="preserve"> </v>
      </c>
      <c r="G25" s="4" t="s">
        <v>179</v>
      </c>
      <c r="H25" s="2" t="s">
        <v>180</v>
      </c>
    </row>
    <row r="26" spans="2:8" x14ac:dyDescent="0.5">
      <c r="B26" s="2">
        <f>IF(COUNTIF(All,'Nano Physics Checklist 1'!C17)&gt;1,GENSCI_Retake,GENSCI_Grade)</f>
        <v>0</v>
      </c>
      <c r="C26" s="4" t="s">
        <v>181</v>
      </c>
      <c r="D26" s="2" t="s">
        <v>182</v>
      </c>
      <c r="E26" s="1"/>
      <c r="F26" s="2" t="str">
        <f>IF(COUNTIF(All,'Nano Physics Checklist 1'!C37)&gt;1,MEMS_Retake,MEMS_Grade)</f>
        <v xml:space="preserve"> </v>
      </c>
      <c r="G26" s="4" t="s">
        <v>183</v>
      </c>
      <c r="H26" s="2" t="s">
        <v>184</v>
      </c>
    </row>
    <row r="27" spans="2:8" x14ac:dyDescent="0.5">
      <c r="B27" s="2">
        <f>IF(COUNTIF(All,'Nano Physics Checklist 1'!C18)&gt;1,GENSCI_Retake,GENSCI_Grade)</f>
        <v>0</v>
      </c>
      <c r="C27" s="4" t="s">
        <v>185</v>
      </c>
      <c r="D27" s="2" t="s">
        <v>186</v>
      </c>
      <c r="E27" s="1"/>
      <c r="F27" s="2" t="str">
        <f>IF(COUNTIF(All,'Nano Physics Checklist 1'!C38)&gt;1,MEMS_Retake,MEMS_Grade)</f>
        <v xml:space="preserve"> </v>
      </c>
      <c r="G27" s="4" t="s">
        <v>187</v>
      </c>
      <c r="H27" s="2" t="s">
        <v>188</v>
      </c>
    </row>
    <row r="28" spans="2:8" x14ac:dyDescent="0.5">
      <c r="B28" s="2" t="str">
        <f>IF(COUNTIF(All,'Nano Physics Checklist 1'!C19)&gt;1,GENSCI_Retake,GENSCI_Grade)</f>
        <v xml:space="preserve"> </v>
      </c>
      <c r="C28" s="4" t="s">
        <v>189</v>
      </c>
      <c r="D28" s="2" t="s">
        <v>190</v>
      </c>
      <c r="E28" s="1"/>
      <c r="F28" s="2" t="str">
        <f>IF(COUNTIF(All,'Nano Physics Checklist 1'!C39)&gt;1,MEMS_Retake,MEMS_Grade)</f>
        <v xml:space="preserve"> </v>
      </c>
      <c r="G28" s="4" t="s">
        <v>191</v>
      </c>
      <c r="H28" s="2" t="s">
        <v>192</v>
      </c>
    </row>
    <row r="29" spans="2:8" x14ac:dyDescent="0.5">
      <c r="B29" s="2" t="str">
        <f>IF(COUNTIF(All,'Nano Physics Checklist 1'!C20)&gt;1,GENSCI_Retake,GENSCI_Grade)</f>
        <v xml:space="preserve"> </v>
      </c>
      <c r="C29" s="4" t="s">
        <v>193</v>
      </c>
      <c r="D29" s="3" t="s">
        <v>97</v>
      </c>
      <c r="E29" s="1"/>
    </row>
    <row r="30" spans="2:8" ht="18.95" customHeight="1" x14ac:dyDescent="0.5">
      <c r="B30" s="2" t="str">
        <f>IF(COUNTIF(All,'Nano Physics Checklist 1'!C21)&gt;1,GENSCI_Retake,GENSCI_Grade)</f>
        <v xml:space="preserve"> </v>
      </c>
      <c r="C30" s="5" t="s">
        <v>99</v>
      </c>
      <c r="D30" s="3"/>
      <c r="E30" s="1"/>
    </row>
    <row r="31" spans="2:8" x14ac:dyDescent="0.5">
      <c r="B31" s="2" t="str">
        <f>IF(COUNTIF(All,'Nano Physics Checklist 1'!C22)&gt;1,GENSCI_Retake,GENSCI_Grade)</f>
        <v xml:space="preserve"> </v>
      </c>
      <c r="C31" s="5" t="s">
        <v>100</v>
      </c>
      <c r="D31" s="3"/>
      <c r="E31" s="1"/>
    </row>
    <row r="32" spans="2:8" x14ac:dyDescent="0.5">
      <c r="E32" s="1"/>
    </row>
    <row r="33" spans="5:8" x14ac:dyDescent="0.5">
      <c r="E33" s="1"/>
    </row>
    <row r="34" spans="5:8" x14ac:dyDescent="0.5">
      <c r="E34" s="1"/>
      <c r="F34" s="1"/>
      <c r="G34" s="1"/>
      <c r="H34" s="1"/>
    </row>
    <row r="35" spans="5:8" x14ac:dyDescent="0.5">
      <c r="E35" s="1"/>
      <c r="F35" s="1"/>
      <c r="G35" s="1"/>
      <c r="H35" s="1"/>
    </row>
    <row r="36" spans="5:8" x14ac:dyDescent="0.5">
      <c r="E36" s="1"/>
      <c r="F36" s="1"/>
      <c r="G36" s="1"/>
      <c r="H36" s="1"/>
    </row>
    <row r="37" spans="5:8" x14ac:dyDescent="0.5">
      <c r="E37" s="1"/>
      <c r="F37" s="1"/>
      <c r="G37" s="1"/>
      <c r="H37" s="1"/>
    </row>
  </sheetData>
  <mergeCells count="7">
    <mergeCell ref="F11:H11"/>
    <mergeCell ref="F21:H21"/>
    <mergeCell ref="B21:D21"/>
    <mergeCell ref="J2:L2"/>
    <mergeCell ref="B2:D2"/>
    <mergeCell ref="F2:H2"/>
    <mergeCell ref="B11:D11"/>
  </mergeCells>
  <phoneticPr fontId="6" type="noConversion"/>
  <conditionalFormatting sqref="J3:J8 B4:B7 F4:F9 F13:F17 B13:B18 B22:B31 F23:F28">
    <cfRule type="cellIs" dxfId="2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EA7CA5F8-83C2-FA46-B05C-8642B1B37A87}">
            <xm:f>COUNTIF('Nano Physics Schedule'!$R$6:$S24,'Nano Physics Checklist 1'!$C4)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B4:B7</xm:sqref>
        </x14:conditionalFormatting>
        <x14:conditionalFormatting xmlns:xm="http://schemas.microsoft.com/office/excel/2006/main">
          <x14:cfRule type="expression" priority="6" id="{6CE84050-7A23-3A42-8112-4CFC1075F400}">
            <xm:f>COUNTIF('Nano Physics Schedule'!$R$6:$S24,'Nano Physics Checklist 1'!$C8)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B13:B18</xm:sqref>
        </x14:conditionalFormatting>
        <x14:conditionalFormatting xmlns:xm="http://schemas.microsoft.com/office/excel/2006/main">
          <x14:cfRule type="expression" priority="5" id="{462F703B-D372-9D4B-87C7-9F97B29E9EC1}">
            <xm:f>COUNTIF('Nano Physics Schedule'!$R$6:$S24,'Nano Physics Checklist 1'!$C14)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B23:B31</xm:sqref>
        </x14:conditionalFormatting>
        <x14:conditionalFormatting xmlns:xm="http://schemas.microsoft.com/office/excel/2006/main">
          <x14:cfRule type="expression" priority="16" id="{0ECB11CB-30DB-1E4B-86A2-2FA986314E0B}">
            <xm:f>'Nano Physics Checklist 1'!$D4=1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D4:D7</xm:sqref>
        </x14:conditionalFormatting>
        <x14:conditionalFormatting xmlns:xm="http://schemas.microsoft.com/office/excel/2006/main">
          <x14:cfRule type="expression" priority="14" id="{58D899DA-0C9F-2E40-8217-F5B9C2E71974}">
            <xm:f>'Nano Physics Checklist 1'!$D8=1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D13:D18</xm:sqref>
        </x14:conditionalFormatting>
        <x14:conditionalFormatting xmlns:xm="http://schemas.microsoft.com/office/excel/2006/main">
          <x14:cfRule type="expression" priority="13" id="{9802E86C-737E-A14B-9818-01DB8EBC3A8A}">
            <xm:f>'Nano Physics Checklist 1'!$D14=1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D23:D31</xm:sqref>
        </x14:conditionalFormatting>
        <x14:conditionalFormatting xmlns:xm="http://schemas.microsoft.com/office/excel/2006/main">
          <x14:cfRule type="expression" priority="8" stopIfTrue="1" id="{1E65D4E6-ED51-7D49-A928-8E7ECDA16DD2}">
            <xm:f>COUNTIF('Nano Physics Schedule'!$R$6:$S24,'Nano Physics Checklist 1'!$C23)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F4:F9</xm:sqref>
        </x14:conditionalFormatting>
        <x14:conditionalFormatting xmlns:xm="http://schemas.microsoft.com/office/excel/2006/main">
          <x14:cfRule type="expression" priority="4" id="{6F8B9CF5-B38E-CA45-86FA-52B801257F1D}">
            <xm:f>COUNTIF('Nano Physics Schedule'!$R$6:$S$24,'Nano Physics Checklist 1'!$C29)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F13:F17</xm:sqref>
        </x14:conditionalFormatting>
        <x14:conditionalFormatting xmlns:xm="http://schemas.microsoft.com/office/excel/2006/main">
          <x14:cfRule type="expression" priority="3" id="{29A7CFF8-9689-1343-BD07-D93AFD8C65CE}">
            <xm:f>COUNTIF('Nano Physics Schedule'!$R$6:$S$24,'Nano Physics Checklist 1'!$C34)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F23:F28</xm:sqref>
        </x14:conditionalFormatting>
        <x14:conditionalFormatting xmlns:xm="http://schemas.microsoft.com/office/excel/2006/main">
          <x14:cfRule type="expression" priority="12" id="{0F7171A4-AEAD-7A47-8DBD-10E8E07F5785}">
            <xm:f>'Nano Physics Checklist 1'!$D23=1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H4:H9</xm:sqref>
        </x14:conditionalFormatting>
        <x14:conditionalFormatting xmlns:xm="http://schemas.microsoft.com/office/excel/2006/main">
          <x14:cfRule type="expression" priority="11" id="{20A9EB43-ABE7-A544-8166-C58BED878230}">
            <xm:f>'Nano Physics Checklist 1'!$D29=1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H13:H17</xm:sqref>
        </x14:conditionalFormatting>
        <x14:conditionalFormatting xmlns:xm="http://schemas.microsoft.com/office/excel/2006/main">
          <x14:cfRule type="expression" priority="10" id="{B8F4B38F-73C0-5A48-84CB-9B8F4C3408F2}">
            <xm:f>'Nano Physics Checklist 1'!$D34=1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H23:H28</xm:sqref>
        </x14:conditionalFormatting>
        <x14:conditionalFormatting xmlns:xm="http://schemas.microsoft.com/office/excel/2006/main">
          <x14:cfRule type="expression" priority="2" id="{188BA6E0-6EB6-0545-B872-B8DCEAFD6705}">
            <xm:f>COUNTIF('Nano Physics Schedule'!$R$6:$S$24,'Nano Physics Checklist 1'!$C40)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J4:J8</xm:sqref>
        </x14:conditionalFormatting>
        <x14:conditionalFormatting xmlns:xm="http://schemas.microsoft.com/office/excel/2006/main">
          <x14:cfRule type="expression" priority="9" id="{AD1BDED0-0195-F74C-93C3-DD9D5CBDFFC8}">
            <xm:f>'Nano Physics Checklist 1'!$D40=1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L4:L8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5704-B620-AE47-94D8-804F6BD19E8F}">
  <dimension ref="B1:F92"/>
  <sheetViews>
    <sheetView workbookViewId="0">
      <selection activeCell="H7" sqref="H7"/>
    </sheetView>
  </sheetViews>
  <sheetFormatPr defaultColWidth="9.125" defaultRowHeight="14.25" x14ac:dyDescent="0.45"/>
  <cols>
    <col min="1" max="1" width="2" style="50" customWidth="1"/>
    <col min="2" max="2" width="11.375" style="50" customWidth="1"/>
    <col min="3" max="3" width="22.375" style="50" customWidth="1"/>
    <col min="4" max="4" width="40.125" style="50" customWidth="1"/>
    <col min="5" max="5" width="66.875" style="50" customWidth="1"/>
    <col min="6" max="16384" width="9.125" style="50"/>
  </cols>
  <sheetData>
    <row r="1" spans="2:5" ht="14.65" thickBot="1" x14ac:dyDescent="0.5"/>
    <row r="2" spans="2:5" ht="25.9" thickBot="1" x14ac:dyDescent="0.8">
      <c r="B2" s="143" t="s">
        <v>194</v>
      </c>
      <c r="C2" s="144"/>
      <c r="D2" s="144"/>
      <c r="E2" s="51" t="s">
        <v>195</v>
      </c>
    </row>
    <row r="3" spans="2:5" ht="18" x14ac:dyDescent="0.55000000000000004">
      <c r="B3" s="145" t="s">
        <v>196</v>
      </c>
      <c r="C3" s="146"/>
      <c r="D3" s="146"/>
      <c r="E3" s="52">
        <v>1</v>
      </c>
    </row>
    <row r="4" spans="2:5" ht="18.399999999999999" thickBot="1" x14ac:dyDescent="0.6">
      <c r="B4" s="147" t="s">
        <v>197</v>
      </c>
      <c r="C4" s="148"/>
      <c r="D4" s="148"/>
      <c r="E4" s="53">
        <v>0</v>
      </c>
    </row>
    <row r="5" spans="2:5" ht="14.65" thickBot="1" x14ac:dyDescent="0.5"/>
    <row r="6" spans="2:5" ht="21.4" thickBot="1" x14ac:dyDescent="0.7">
      <c r="B6" s="149" t="s">
        <v>196</v>
      </c>
      <c r="C6" s="150"/>
      <c r="D6" s="150"/>
      <c r="E6" s="151"/>
    </row>
    <row r="7" spans="2:5" ht="15.75" x14ac:dyDescent="0.5">
      <c r="B7" s="54" t="s">
        <v>198</v>
      </c>
      <c r="C7" s="55" t="s">
        <v>199</v>
      </c>
      <c r="D7" s="56"/>
      <c r="E7" s="57"/>
    </row>
    <row r="8" spans="2:5" ht="15.75" x14ac:dyDescent="0.5">
      <c r="B8" s="58" t="s">
        <v>200</v>
      </c>
      <c r="C8" s="28" t="s">
        <v>201</v>
      </c>
      <c r="D8" s="59" t="s">
        <v>202</v>
      </c>
      <c r="E8" s="60"/>
    </row>
    <row r="9" spans="2:5" ht="15.75" x14ac:dyDescent="0.5">
      <c r="B9" s="58" t="s">
        <v>195</v>
      </c>
      <c r="C9" s="28"/>
      <c r="D9" s="61">
        <v>1</v>
      </c>
      <c r="E9" s="60"/>
    </row>
    <row r="10" spans="2:5" ht="15.75" x14ac:dyDescent="0.5">
      <c r="B10" s="58"/>
      <c r="C10" s="28"/>
      <c r="D10" s="62"/>
      <c r="E10" s="60"/>
    </row>
    <row r="11" spans="2:5" ht="18" x14ac:dyDescent="0.45">
      <c r="B11" s="141" t="s">
        <v>203</v>
      </c>
      <c r="C11" s="142"/>
      <c r="D11" s="142"/>
      <c r="E11" s="63" t="s">
        <v>204</v>
      </c>
    </row>
    <row r="12" spans="2:5" ht="15.75" x14ac:dyDescent="0.5">
      <c r="B12" s="64" t="s">
        <v>205</v>
      </c>
      <c r="C12" s="65"/>
      <c r="D12" s="28"/>
      <c r="E12" s="60">
        <v>3</v>
      </c>
    </row>
    <row r="13" spans="2:5" ht="15.75" x14ac:dyDescent="0.5">
      <c r="B13" s="66" t="s">
        <v>206</v>
      </c>
      <c r="C13" s="67"/>
      <c r="D13" s="68"/>
      <c r="E13" s="69">
        <v>3</v>
      </c>
    </row>
    <row r="14" spans="2:5" ht="15.75" x14ac:dyDescent="0.5">
      <c r="B14" s="64" t="s">
        <v>207</v>
      </c>
      <c r="C14" s="65"/>
      <c r="D14" s="28"/>
      <c r="E14" s="60">
        <v>3</v>
      </c>
    </row>
    <row r="15" spans="2:5" ht="15.75" x14ac:dyDescent="0.5">
      <c r="B15" s="70" t="s">
        <v>208</v>
      </c>
      <c r="C15" s="65"/>
      <c r="D15" s="28"/>
      <c r="E15" s="60">
        <v>3</v>
      </c>
    </row>
    <row r="16" spans="2:5" ht="15.75" x14ac:dyDescent="0.5">
      <c r="B16" s="64" t="s">
        <v>209</v>
      </c>
      <c r="C16" s="65"/>
      <c r="D16" s="28"/>
      <c r="E16" s="60">
        <v>3</v>
      </c>
    </row>
    <row r="17" spans="2:6" ht="16.149999999999999" thickBot="1" x14ac:dyDescent="0.55000000000000004">
      <c r="B17" s="71"/>
      <c r="C17" s="72"/>
      <c r="D17" s="73"/>
      <c r="E17" s="74"/>
    </row>
    <row r="18" spans="2:6" ht="14.65" thickBot="1" x14ac:dyDescent="0.5"/>
    <row r="19" spans="2:6" ht="21.4" thickBot="1" x14ac:dyDescent="0.7">
      <c r="B19" s="149" t="s">
        <v>197</v>
      </c>
      <c r="C19" s="150"/>
      <c r="D19" s="150"/>
      <c r="E19" s="151"/>
    </row>
    <row r="20" spans="2:6" ht="15.75" x14ac:dyDescent="0.5">
      <c r="B20" s="58" t="s">
        <v>198</v>
      </c>
      <c r="C20" s="59" t="s">
        <v>210</v>
      </c>
      <c r="D20" s="28"/>
      <c r="E20" s="60"/>
    </row>
    <row r="21" spans="2:6" ht="15.75" x14ac:dyDescent="0.5">
      <c r="B21" s="58" t="s">
        <v>200</v>
      </c>
      <c r="C21" s="28" t="s">
        <v>211</v>
      </c>
      <c r="D21" s="59" t="s">
        <v>212</v>
      </c>
      <c r="E21" s="60"/>
    </row>
    <row r="22" spans="2:6" ht="15.75" x14ac:dyDescent="0.5">
      <c r="B22" s="58" t="s">
        <v>195</v>
      </c>
      <c r="C22" s="28"/>
      <c r="D22" s="75">
        <v>0</v>
      </c>
      <c r="E22" s="60"/>
    </row>
    <row r="23" spans="2:6" ht="15.75" x14ac:dyDescent="0.5">
      <c r="B23" s="58"/>
      <c r="C23" s="28"/>
      <c r="D23" s="75"/>
      <c r="E23" s="60"/>
    </row>
    <row r="24" spans="2:6" ht="18" x14ac:dyDescent="0.45">
      <c r="B24" s="141" t="s">
        <v>203</v>
      </c>
      <c r="C24" s="142"/>
      <c r="D24" s="142"/>
      <c r="E24" s="63" t="s">
        <v>204</v>
      </c>
      <c r="F24" s="76"/>
    </row>
    <row r="25" spans="2:6" ht="15.75" x14ac:dyDescent="0.5">
      <c r="B25" s="64" t="s">
        <v>213</v>
      </c>
      <c r="C25" s="28"/>
      <c r="E25" s="77">
        <v>4</v>
      </c>
    </row>
    <row r="26" spans="2:6" ht="15.75" x14ac:dyDescent="0.5">
      <c r="B26" s="64" t="s">
        <v>214</v>
      </c>
      <c r="C26" s="28"/>
      <c r="E26" s="77">
        <v>4</v>
      </c>
    </row>
    <row r="27" spans="2:6" ht="15.75" x14ac:dyDescent="0.5">
      <c r="B27" s="64" t="s">
        <v>215</v>
      </c>
      <c r="C27" s="28"/>
      <c r="E27" s="77">
        <v>2</v>
      </c>
    </row>
    <row r="28" spans="2:6" ht="15.75" x14ac:dyDescent="0.5">
      <c r="B28" s="64" t="s">
        <v>216</v>
      </c>
      <c r="C28" s="28"/>
      <c r="E28" s="77">
        <v>3</v>
      </c>
    </row>
    <row r="29" spans="2:6" ht="15.75" x14ac:dyDescent="0.5">
      <c r="B29" s="64" t="s">
        <v>96</v>
      </c>
      <c r="C29" s="28"/>
      <c r="E29" s="77">
        <v>3</v>
      </c>
    </row>
    <row r="30" spans="2:6" ht="16.149999999999999" thickBot="1" x14ac:dyDescent="0.55000000000000004">
      <c r="B30" s="71"/>
      <c r="C30" s="72"/>
      <c r="D30" s="73"/>
      <c r="E30" s="74"/>
    </row>
    <row r="92" ht="29.25" customHeight="1" x14ac:dyDescent="0.45"/>
  </sheetData>
  <mergeCells count="7">
    <mergeCell ref="B24:D24"/>
    <mergeCell ref="B2:D2"/>
    <mergeCell ref="B3:D3"/>
    <mergeCell ref="B4:D4"/>
    <mergeCell ref="B6:E6"/>
    <mergeCell ref="B11:D11"/>
    <mergeCell ref="B19:E19"/>
  </mergeCells>
  <hyperlinks>
    <hyperlink ref="D21" r:id="rId1" xr:uid="{F0F2893C-EDF4-974F-821B-4F2736986444}"/>
    <hyperlink ref="C20" r:id="rId2" location=":~:text=Students%20wishing%20to%20minor%20in%20physics%20may%20do,major%20fields%2C%20even%20outside%20of%20the%20natural%20sciences." xr:uid="{8CB0424A-708D-B048-BF64-C293F3DEF2DE}"/>
    <hyperlink ref="C7" r:id="rId3" xr:uid="{C7973DAE-73E9-6242-BEDF-7B3E487FB27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E821-2DFA-C44A-9606-A20CBD28C1EE}">
  <dimension ref="B1:G42"/>
  <sheetViews>
    <sheetView workbookViewId="0">
      <selection activeCell="F9" sqref="F9"/>
    </sheetView>
  </sheetViews>
  <sheetFormatPr defaultColWidth="9.125" defaultRowHeight="14.25" x14ac:dyDescent="0.45"/>
  <cols>
    <col min="1" max="1" width="3.625" style="50" customWidth="1"/>
    <col min="2" max="2" width="11.375" style="50" customWidth="1"/>
    <col min="3" max="3" width="21.125" style="50" customWidth="1"/>
    <col min="4" max="4" width="51" style="50" customWidth="1"/>
    <col min="5" max="5" width="59" style="50" customWidth="1"/>
    <col min="6" max="6" width="9.125" style="50"/>
    <col min="7" max="7" width="10.375" style="50" bestFit="1" customWidth="1"/>
    <col min="8" max="8" width="60.125" style="50" bestFit="1" customWidth="1"/>
    <col min="9" max="16384" width="9.125" style="50"/>
  </cols>
  <sheetData>
    <row r="1" spans="2:7" ht="14.65" thickBot="1" x14ac:dyDescent="0.5"/>
    <row r="2" spans="2:7" ht="25.5" x14ac:dyDescent="0.75">
      <c r="B2" s="152" t="s">
        <v>217</v>
      </c>
      <c r="C2" s="153"/>
      <c r="D2" s="153"/>
      <c r="E2" s="78" t="s">
        <v>195</v>
      </c>
    </row>
    <row r="3" spans="2:7" ht="18" x14ac:dyDescent="0.55000000000000004">
      <c r="B3" s="154" t="s">
        <v>218</v>
      </c>
      <c r="C3" s="155"/>
      <c r="D3" s="156"/>
      <c r="E3" s="79">
        <v>3</v>
      </c>
    </row>
    <row r="4" spans="2:7" ht="18.399999999999999" thickBot="1" x14ac:dyDescent="0.6">
      <c r="B4" s="157" t="s">
        <v>219</v>
      </c>
      <c r="C4" s="158"/>
      <c r="D4" s="159"/>
      <c r="E4" s="53">
        <v>2</v>
      </c>
    </row>
    <row r="5" spans="2:7" ht="14.65" thickBot="1" x14ac:dyDescent="0.5"/>
    <row r="6" spans="2:7" ht="21.4" thickBot="1" x14ac:dyDescent="0.7">
      <c r="B6" s="149" t="s">
        <v>218</v>
      </c>
      <c r="C6" s="150"/>
      <c r="D6" s="150"/>
      <c r="E6" s="151"/>
    </row>
    <row r="7" spans="2:7" ht="15.75" x14ac:dyDescent="0.5">
      <c r="B7" s="58" t="s">
        <v>198</v>
      </c>
      <c r="C7" s="59" t="s">
        <v>220</v>
      </c>
      <c r="D7" s="28"/>
      <c r="E7" s="60"/>
    </row>
    <row r="8" spans="2:7" ht="15.75" x14ac:dyDescent="0.5">
      <c r="B8" s="58" t="s">
        <v>200</v>
      </c>
      <c r="C8" s="28" t="s">
        <v>221</v>
      </c>
      <c r="D8" s="59" t="s">
        <v>222</v>
      </c>
      <c r="E8" s="60"/>
    </row>
    <row r="9" spans="2:7" ht="15.75" x14ac:dyDescent="0.5">
      <c r="B9" s="58" t="s">
        <v>223</v>
      </c>
      <c r="C9" s="28"/>
      <c r="D9" s="61">
        <v>3</v>
      </c>
      <c r="E9" s="60"/>
    </row>
    <row r="10" spans="2:7" ht="15.75" x14ac:dyDescent="0.5">
      <c r="B10" s="58"/>
      <c r="C10" s="28"/>
      <c r="D10" s="75"/>
      <c r="E10" s="60"/>
    </row>
    <row r="11" spans="2:7" ht="18" x14ac:dyDescent="0.45">
      <c r="B11" s="141" t="s">
        <v>224</v>
      </c>
      <c r="C11" s="142"/>
      <c r="D11" s="142"/>
      <c r="E11" s="63" t="s">
        <v>204</v>
      </c>
      <c r="F11" s="80"/>
      <c r="G11" s="80"/>
    </row>
    <row r="12" spans="2:7" ht="15.75" x14ac:dyDescent="0.5">
      <c r="B12" s="81" t="s">
        <v>225</v>
      </c>
      <c r="C12" s="68"/>
      <c r="D12" s="68"/>
      <c r="E12" s="69">
        <v>3</v>
      </c>
    </row>
    <row r="13" spans="2:7" ht="15.75" x14ac:dyDescent="0.5">
      <c r="B13" s="66" t="s">
        <v>226</v>
      </c>
      <c r="C13" s="68"/>
      <c r="D13" s="68"/>
      <c r="E13" s="82">
        <v>3</v>
      </c>
    </row>
    <row r="14" spans="2:7" ht="15.75" x14ac:dyDescent="0.5">
      <c r="B14" s="83" t="s">
        <v>227</v>
      </c>
      <c r="C14" s="68"/>
      <c r="D14" s="68"/>
      <c r="E14" s="69">
        <v>3</v>
      </c>
    </row>
    <row r="15" spans="2:7" ht="15.75" x14ac:dyDescent="0.5">
      <c r="B15" s="84" t="s">
        <v>228</v>
      </c>
      <c r="C15" s="28"/>
      <c r="D15" s="28"/>
      <c r="E15" s="60">
        <v>3</v>
      </c>
    </row>
    <row r="16" spans="2:7" ht="15.75" x14ac:dyDescent="0.5">
      <c r="B16" s="84" t="s">
        <v>228</v>
      </c>
      <c r="C16" s="28"/>
      <c r="D16" s="28"/>
      <c r="E16" s="60">
        <v>3</v>
      </c>
    </row>
    <row r="17" spans="2:7" ht="15.75" x14ac:dyDescent="0.5">
      <c r="B17" s="84" t="s">
        <v>228</v>
      </c>
      <c r="C17" s="28"/>
      <c r="D17" s="28"/>
      <c r="E17" s="60">
        <v>3</v>
      </c>
    </row>
    <row r="18" spans="2:7" ht="18.399999999999999" thickBot="1" x14ac:dyDescent="0.6">
      <c r="B18" s="85" t="s">
        <v>229</v>
      </c>
      <c r="C18" s="73"/>
      <c r="D18" s="73"/>
      <c r="E18" s="74"/>
    </row>
    <row r="19" spans="2:7" ht="14.65" thickBot="1" x14ac:dyDescent="0.5">
      <c r="B19" s="86"/>
      <c r="C19" s="86"/>
    </row>
    <row r="20" spans="2:7" ht="21.4" thickBot="1" x14ac:dyDescent="0.7">
      <c r="B20" s="149" t="s">
        <v>219</v>
      </c>
      <c r="C20" s="150"/>
      <c r="D20" s="150"/>
      <c r="E20" s="151"/>
    </row>
    <row r="21" spans="2:7" ht="15.75" x14ac:dyDescent="0.5">
      <c r="B21" s="58" t="s">
        <v>198</v>
      </c>
      <c r="C21" s="59" t="s">
        <v>230</v>
      </c>
      <c r="D21" s="28"/>
      <c r="E21" s="60"/>
    </row>
    <row r="22" spans="2:7" ht="15.75" x14ac:dyDescent="0.5">
      <c r="B22" s="58" t="s">
        <v>200</v>
      </c>
      <c r="C22" s="28" t="s">
        <v>231</v>
      </c>
      <c r="D22" s="87" t="s">
        <v>232</v>
      </c>
      <c r="E22" s="60"/>
    </row>
    <row r="23" spans="2:7" ht="15.75" x14ac:dyDescent="0.5">
      <c r="B23" s="58" t="s">
        <v>223</v>
      </c>
      <c r="C23" s="28"/>
      <c r="D23" s="61">
        <v>2</v>
      </c>
      <c r="E23" s="60" t="s">
        <v>233</v>
      </c>
    </row>
    <row r="24" spans="2:7" ht="15.75" x14ac:dyDescent="0.5">
      <c r="B24" s="58"/>
      <c r="C24" s="28"/>
      <c r="D24" s="75"/>
      <c r="E24" s="60"/>
    </row>
    <row r="25" spans="2:7" ht="18" x14ac:dyDescent="0.45">
      <c r="B25" s="141" t="s">
        <v>224</v>
      </c>
      <c r="C25" s="142"/>
      <c r="D25" s="142"/>
      <c r="E25" s="63" t="s">
        <v>204</v>
      </c>
      <c r="F25" s="76"/>
      <c r="G25" s="76"/>
    </row>
    <row r="26" spans="2:7" ht="15.75" x14ac:dyDescent="0.5">
      <c r="B26" s="70" t="s">
        <v>46</v>
      </c>
      <c r="C26" s="28"/>
      <c r="E26" s="77">
        <v>4</v>
      </c>
    </row>
    <row r="27" spans="2:7" ht="15.75" x14ac:dyDescent="0.5">
      <c r="B27" s="70" t="s">
        <v>47</v>
      </c>
      <c r="C27" s="28"/>
      <c r="E27" s="77">
        <v>4</v>
      </c>
    </row>
    <row r="28" spans="2:7" ht="15.75" x14ac:dyDescent="0.5">
      <c r="B28" s="70" t="s">
        <v>105</v>
      </c>
      <c r="C28" s="28"/>
      <c r="E28" s="77">
        <v>4</v>
      </c>
    </row>
    <row r="29" spans="2:7" ht="15.75" x14ac:dyDescent="0.5">
      <c r="B29" s="70" t="s">
        <v>234</v>
      </c>
      <c r="C29" s="28"/>
      <c r="E29" s="77">
        <v>3</v>
      </c>
    </row>
    <row r="30" spans="2:7" ht="15.75" x14ac:dyDescent="0.5">
      <c r="B30" s="70" t="s">
        <v>235</v>
      </c>
      <c r="C30" s="28"/>
      <c r="E30" s="77">
        <v>3</v>
      </c>
    </row>
    <row r="31" spans="2:7" ht="15.75" x14ac:dyDescent="0.5">
      <c r="B31" s="64" t="s">
        <v>213</v>
      </c>
      <c r="C31" s="28"/>
      <c r="E31" s="77">
        <v>4</v>
      </c>
    </row>
    <row r="32" spans="2:7" ht="15.75" x14ac:dyDescent="0.5">
      <c r="B32" s="64" t="s">
        <v>214</v>
      </c>
      <c r="C32" s="28"/>
      <c r="E32" s="77">
        <v>4</v>
      </c>
    </row>
    <row r="33" spans="2:5" ht="15.75" x14ac:dyDescent="0.5">
      <c r="B33" s="64" t="s">
        <v>236</v>
      </c>
      <c r="C33" s="28"/>
      <c r="E33" s="77">
        <v>3</v>
      </c>
    </row>
    <row r="34" spans="2:5" ht="15.75" x14ac:dyDescent="0.5">
      <c r="B34" s="64" t="s">
        <v>237</v>
      </c>
      <c r="C34" s="28"/>
      <c r="E34" s="77">
        <v>3</v>
      </c>
    </row>
    <row r="35" spans="2:5" ht="15.75" x14ac:dyDescent="0.5">
      <c r="B35" s="70" t="s">
        <v>238</v>
      </c>
      <c r="C35" s="28"/>
      <c r="E35" s="77">
        <v>2</v>
      </c>
    </row>
    <row r="36" spans="2:5" ht="15.75" x14ac:dyDescent="0.5">
      <c r="B36" s="66" t="s">
        <v>239</v>
      </c>
      <c r="C36" s="68"/>
      <c r="D36" s="88"/>
      <c r="E36" s="89">
        <v>3</v>
      </c>
    </row>
    <row r="37" spans="2:5" ht="15.75" x14ac:dyDescent="0.5">
      <c r="B37" s="66" t="s">
        <v>240</v>
      </c>
      <c r="C37" s="68"/>
      <c r="D37" s="88"/>
      <c r="E37" s="89">
        <v>3</v>
      </c>
    </row>
    <row r="38" spans="2:5" ht="15.75" x14ac:dyDescent="0.5">
      <c r="B38" s="66" t="s">
        <v>241</v>
      </c>
      <c r="C38" s="68"/>
      <c r="D38" s="88"/>
      <c r="E38" s="89">
        <v>3</v>
      </c>
    </row>
    <row r="39" spans="2:5" ht="15.75" x14ac:dyDescent="0.5">
      <c r="B39" s="66" t="s">
        <v>242</v>
      </c>
      <c r="C39" s="68"/>
      <c r="D39" s="88"/>
      <c r="E39" s="89">
        <v>3</v>
      </c>
    </row>
    <row r="40" spans="2:5" ht="15.75" x14ac:dyDescent="0.5">
      <c r="B40" s="64" t="s">
        <v>94</v>
      </c>
      <c r="C40" s="28"/>
      <c r="E40" s="77">
        <v>4</v>
      </c>
    </row>
    <row r="41" spans="2:5" ht="15.75" x14ac:dyDescent="0.5">
      <c r="B41" s="66" t="s">
        <v>243</v>
      </c>
      <c r="C41" s="68"/>
      <c r="D41" s="88"/>
      <c r="E41" s="89">
        <v>3</v>
      </c>
    </row>
    <row r="42" spans="2:5" ht="16.149999999999999" thickBot="1" x14ac:dyDescent="0.55000000000000004">
      <c r="B42" s="90"/>
      <c r="C42" s="73"/>
      <c r="D42" s="91"/>
      <c r="E42" s="92"/>
    </row>
  </sheetData>
  <mergeCells count="7">
    <mergeCell ref="B25:D25"/>
    <mergeCell ref="B2:D2"/>
    <mergeCell ref="B3:D3"/>
    <mergeCell ref="B4:D4"/>
    <mergeCell ref="B6:E6"/>
    <mergeCell ref="B11:D11"/>
    <mergeCell ref="B20:E20"/>
  </mergeCells>
  <hyperlinks>
    <hyperlink ref="D8" r:id="rId1" display="mailto:david.sanchez@pitt.edu" xr:uid="{48F5E038-084D-EA48-A0E2-08746A84DD9D}"/>
    <hyperlink ref="C7" r:id="rId2" xr:uid="{1E68B45D-32A2-234B-AA6D-11C6BC57FB78}"/>
    <hyperlink ref="C21" r:id="rId3" xr:uid="{A303638B-9966-6C49-85AE-DDE88FC2595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E4F06-189A-A946-844F-394F4BB46CF6}">
  <dimension ref="B1:O123"/>
  <sheetViews>
    <sheetView zoomScale="75" workbookViewId="0">
      <selection activeCell="O3" sqref="O3:O7"/>
    </sheetView>
  </sheetViews>
  <sheetFormatPr defaultColWidth="11" defaultRowHeight="15.75" x14ac:dyDescent="0.5"/>
  <cols>
    <col min="7" max="7" width="40" bestFit="1" customWidth="1"/>
    <col min="8" max="8" width="11.625" customWidth="1"/>
    <col min="9" max="9" width="10.625" bestFit="1" customWidth="1"/>
    <col min="10" max="10" width="9.125" bestFit="1" customWidth="1"/>
    <col min="11" max="11" width="50.375" style="110" customWidth="1"/>
    <col min="12" max="12" width="20.625" bestFit="1" customWidth="1"/>
    <col min="13" max="13" width="28.375" bestFit="1" customWidth="1"/>
    <col min="14" max="14" width="28.875" bestFit="1" customWidth="1"/>
    <col min="15" max="15" width="28.375" bestFit="1" customWidth="1"/>
  </cols>
  <sheetData>
    <row r="1" spans="2:15" ht="18" x14ac:dyDescent="0.55000000000000004">
      <c r="G1" s="104" t="s">
        <v>244</v>
      </c>
      <c r="H1" s="160" t="s">
        <v>245</v>
      </c>
      <c r="I1" s="161"/>
      <c r="J1" s="161"/>
      <c r="K1" s="105"/>
      <c r="L1" s="106"/>
      <c r="M1" s="1"/>
    </row>
    <row r="2" spans="2:15" ht="24.95" customHeight="1" x14ac:dyDescent="0.55000000000000004">
      <c r="B2" s="162" t="s">
        <v>246</v>
      </c>
      <c r="C2" s="163"/>
      <c r="D2" s="163"/>
      <c r="E2" s="163"/>
      <c r="G2" s="107" t="s">
        <v>247</v>
      </c>
      <c r="H2" s="108" t="s">
        <v>248</v>
      </c>
      <c r="I2" s="108" t="s">
        <v>249</v>
      </c>
      <c r="J2" s="108" t="s">
        <v>250</v>
      </c>
      <c r="K2" s="109" t="s">
        <v>251</v>
      </c>
      <c r="L2" s="108" t="s">
        <v>252</v>
      </c>
      <c r="M2" s="108" t="s">
        <v>253</v>
      </c>
      <c r="N2" s="108" t="s">
        <v>254</v>
      </c>
      <c r="O2" s="108" t="s">
        <v>255</v>
      </c>
    </row>
    <row r="3" spans="2:15" ht="17.100000000000001" customHeight="1" x14ac:dyDescent="0.5">
      <c r="B3" s="164" t="s">
        <v>256</v>
      </c>
      <c r="C3" s="164"/>
      <c r="D3" s="164"/>
      <c r="E3" s="164"/>
      <c r="G3" s="165" t="s">
        <v>257</v>
      </c>
      <c r="H3" s="166"/>
      <c r="I3" s="166"/>
      <c r="J3" s="165"/>
      <c r="K3" s="171"/>
      <c r="L3" s="165"/>
      <c r="M3" s="165"/>
      <c r="N3" s="165">
        <v>6</v>
      </c>
      <c r="O3" s="165" t="s">
        <v>258</v>
      </c>
    </row>
    <row r="4" spans="2:15" x14ac:dyDescent="0.5">
      <c r="B4" s="164"/>
      <c r="C4" s="164"/>
      <c r="D4" s="164"/>
      <c r="E4" s="164"/>
      <c r="G4" s="165"/>
      <c r="H4" s="166"/>
      <c r="I4" s="166"/>
      <c r="J4" s="165"/>
      <c r="K4" s="171"/>
      <c r="L4" s="165"/>
      <c r="M4" s="165"/>
      <c r="N4" s="165"/>
      <c r="O4" s="165"/>
    </row>
    <row r="5" spans="2:15" x14ac:dyDescent="0.5">
      <c r="B5" s="164"/>
      <c r="C5" s="164"/>
      <c r="D5" s="164"/>
      <c r="E5" s="164"/>
      <c r="G5" s="165"/>
      <c r="H5" s="166"/>
      <c r="I5" s="166"/>
      <c r="J5" s="165"/>
      <c r="K5" s="171"/>
      <c r="L5" s="165"/>
      <c r="M5" s="165"/>
      <c r="N5" s="165"/>
      <c r="O5" s="165"/>
    </row>
    <row r="6" spans="2:15" ht="15.95" customHeight="1" x14ac:dyDescent="0.5">
      <c r="B6" s="167" t="s">
        <v>259</v>
      </c>
      <c r="C6" s="167"/>
      <c r="D6" s="167"/>
      <c r="E6" s="167"/>
      <c r="G6" s="165"/>
      <c r="H6" s="166"/>
      <c r="I6" s="166"/>
      <c r="J6" s="165"/>
      <c r="K6" s="171"/>
      <c r="L6" s="165"/>
      <c r="M6" s="165"/>
      <c r="N6" s="165"/>
      <c r="O6" s="165"/>
    </row>
    <row r="7" spans="2:15" x14ac:dyDescent="0.5">
      <c r="B7" s="167"/>
      <c r="C7" s="167"/>
      <c r="D7" s="167"/>
      <c r="E7" s="167"/>
      <c r="G7" s="165"/>
      <c r="H7" s="166"/>
      <c r="I7" s="166"/>
      <c r="J7" s="165"/>
      <c r="K7" s="171"/>
      <c r="L7" s="165"/>
      <c r="M7" s="165"/>
      <c r="N7" s="165"/>
      <c r="O7" s="165"/>
    </row>
    <row r="8" spans="2:15" x14ac:dyDescent="0.5">
      <c r="B8" s="167"/>
      <c r="C8" s="167"/>
      <c r="D8" s="167"/>
      <c r="E8" s="167"/>
      <c r="G8" s="168"/>
      <c r="H8" s="169"/>
      <c r="I8" s="169"/>
      <c r="J8" s="168"/>
      <c r="K8" s="172"/>
      <c r="L8" s="168"/>
      <c r="M8" s="168"/>
      <c r="N8" s="168"/>
      <c r="O8" s="168"/>
    </row>
    <row r="9" spans="2:15" x14ac:dyDescent="0.5">
      <c r="B9" s="167"/>
      <c r="C9" s="167"/>
      <c r="D9" s="167"/>
      <c r="E9" s="167"/>
      <c r="G9" s="168"/>
      <c r="H9" s="169"/>
      <c r="I9" s="169"/>
      <c r="J9" s="168"/>
      <c r="K9" s="172"/>
      <c r="L9" s="168"/>
      <c r="M9" s="168"/>
      <c r="N9" s="168"/>
      <c r="O9" s="168"/>
    </row>
    <row r="10" spans="2:15" x14ac:dyDescent="0.5">
      <c r="B10" s="167"/>
      <c r="C10" s="167"/>
      <c r="D10" s="167"/>
      <c r="E10" s="167"/>
      <c r="G10" s="168"/>
      <c r="H10" s="169"/>
      <c r="I10" s="169"/>
      <c r="J10" s="168"/>
      <c r="K10" s="172"/>
      <c r="L10" s="168"/>
      <c r="M10" s="168"/>
      <c r="N10" s="168"/>
      <c r="O10" s="168"/>
    </row>
    <row r="11" spans="2:15" ht="15.95" customHeight="1" x14ac:dyDescent="0.5">
      <c r="B11" s="170" t="s">
        <v>260</v>
      </c>
      <c r="C11" s="170"/>
      <c r="D11" s="170"/>
      <c r="E11" s="170"/>
      <c r="G11" s="168"/>
      <c r="H11" s="169"/>
      <c r="I11" s="169"/>
      <c r="J11" s="168"/>
      <c r="K11" s="172"/>
      <c r="L11" s="168"/>
      <c r="M11" s="168"/>
      <c r="N11" s="168"/>
      <c r="O11" s="168"/>
    </row>
    <row r="12" spans="2:15" x14ac:dyDescent="0.5">
      <c r="B12" s="170"/>
      <c r="C12" s="170"/>
      <c r="D12" s="170"/>
      <c r="E12" s="170"/>
      <c r="G12" s="168"/>
      <c r="H12" s="169"/>
      <c r="I12" s="169"/>
      <c r="J12" s="168"/>
      <c r="K12" s="172"/>
      <c r="L12" s="168"/>
      <c r="M12" s="168"/>
      <c r="N12" s="168"/>
      <c r="O12" s="168"/>
    </row>
    <row r="13" spans="2:15" ht="15.95" customHeight="1" x14ac:dyDescent="0.5">
      <c r="B13" s="167" t="s">
        <v>261</v>
      </c>
      <c r="C13" s="167"/>
      <c r="D13" s="167"/>
      <c r="E13" s="167"/>
      <c r="G13" s="165"/>
      <c r="H13" s="166"/>
      <c r="I13" s="166"/>
      <c r="J13" s="165"/>
      <c r="K13" s="171"/>
      <c r="L13" s="165"/>
      <c r="M13" s="165"/>
      <c r="N13" s="165"/>
      <c r="O13" s="165"/>
    </row>
    <row r="14" spans="2:15" x14ac:dyDescent="0.5">
      <c r="B14" s="167"/>
      <c r="C14" s="167"/>
      <c r="D14" s="167"/>
      <c r="E14" s="167"/>
      <c r="G14" s="165"/>
      <c r="H14" s="166"/>
      <c r="I14" s="166"/>
      <c r="J14" s="165"/>
      <c r="K14" s="171"/>
      <c r="L14" s="165"/>
      <c r="M14" s="165"/>
      <c r="N14" s="165"/>
      <c r="O14" s="165"/>
    </row>
    <row r="15" spans="2:15" x14ac:dyDescent="0.5">
      <c r="B15" s="167"/>
      <c r="C15" s="167"/>
      <c r="D15" s="167"/>
      <c r="E15" s="167"/>
      <c r="G15" s="165"/>
      <c r="H15" s="166"/>
      <c r="I15" s="166"/>
      <c r="J15" s="165"/>
      <c r="K15" s="171"/>
      <c r="L15" s="165"/>
      <c r="M15" s="165"/>
      <c r="N15" s="165"/>
      <c r="O15" s="165"/>
    </row>
    <row r="16" spans="2:15" x14ac:dyDescent="0.5">
      <c r="B16" s="167"/>
      <c r="C16" s="167"/>
      <c r="D16" s="167"/>
      <c r="E16" s="167"/>
      <c r="G16" s="165"/>
      <c r="H16" s="166"/>
      <c r="I16" s="166"/>
      <c r="J16" s="165"/>
      <c r="K16" s="171"/>
      <c r="L16" s="165"/>
      <c r="M16" s="165"/>
      <c r="N16" s="165"/>
      <c r="O16" s="165"/>
    </row>
    <row r="17" spans="2:15" x14ac:dyDescent="0.5">
      <c r="B17" s="167"/>
      <c r="C17" s="167"/>
      <c r="D17" s="167"/>
      <c r="E17" s="167"/>
      <c r="G17" s="165"/>
      <c r="H17" s="166"/>
      <c r="I17" s="166"/>
      <c r="J17" s="165"/>
      <c r="K17" s="171"/>
      <c r="L17" s="165"/>
      <c r="M17" s="165"/>
      <c r="N17" s="165"/>
      <c r="O17" s="165"/>
    </row>
    <row r="18" spans="2:15" ht="15.95" customHeight="1" x14ac:dyDescent="0.5">
      <c r="B18" s="170" t="s">
        <v>262</v>
      </c>
      <c r="C18" s="170"/>
      <c r="D18" s="170"/>
      <c r="E18" s="170"/>
      <c r="G18" s="168"/>
      <c r="H18" s="169"/>
      <c r="I18" s="169"/>
      <c r="J18" s="168"/>
      <c r="K18" s="172"/>
      <c r="L18" s="168"/>
      <c r="M18" s="168"/>
      <c r="N18" s="168"/>
      <c r="O18" s="168"/>
    </row>
    <row r="19" spans="2:15" x14ac:dyDescent="0.5">
      <c r="B19" s="170"/>
      <c r="C19" s="170"/>
      <c r="D19" s="170"/>
      <c r="E19" s="170"/>
      <c r="G19" s="168"/>
      <c r="H19" s="169"/>
      <c r="I19" s="169"/>
      <c r="J19" s="168"/>
      <c r="K19" s="172"/>
      <c r="L19" s="168"/>
      <c r="M19" s="168"/>
      <c r="N19" s="168"/>
      <c r="O19" s="168"/>
    </row>
    <row r="20" spans="2:15" x14ac:dyDescent="0.5">
      <c r="B20" s="170"/>
      <c r="C20" s="170"/>
      <c r="D20" s="170"/>
      <c r="E20" s="170"/>
      <c r="G20" s="168"/>
      <c r="H20" s="169"/>
      <c r="I20" s="169"/>
      <c r="J20" s="168"/>
      <c r="K20" s="172"/>
      <c r="L20" s="168"/>
      <c r="M20" s="168"/>
      <c r="N20" s="168"/>
      <c r="O20" s="168"/>
    </row>
    <row r="21" spans="2:15" x14ac:dyDescent="0.5">
      <c r="B21" s="170"/>
      <c r="C21" s="170"/>
      <c r="D21" s="170"/>
      <c r="E21" s="170"/>
      <c r="G21" s="168"/>
      <c r="H21" s="169"/>
      <c r="I21" s="169"/>
      <c r="J21" s="168"/>
      <c r="K21" s="172"/>
      <c r="L21" s="168"/>
      <c r="M21" s="168"/>
      <c r="N21" s="168"/>
      <c r="O21" s="168"/>
    </row>
    <row r="22" spans="2:15" ht="15.95" customHeight="1" x14ac:dyDescent="0.5">
      <c r="B22" s="167" t="s">
        <v>263</v>
      </c>
      <c r="C22" s="167"/>
      <c r="D22" s="167"/>
      <c r="E22" s="167"/>
      <c r="G22" s="168"/>
      <c r="H22" s="169"/>
      <c r="I22" s="169"/>
      <c r="J22" s="168"/>
      <c r="K22" s="172"/>
      <c r="L22" s="168"/>
      <c r="M22" s="168"/>
      <c r="N22" s="168"/>
      <c r="O22" s="168"/>
    </row>
    <row r="23" spans="2:15" x14ac:dyDescent="0.5">
      <c r="B23" s="167"/>
      <c r="C23" s="167"/>
      <c r="D23" s="167"/>
      <c r="E23" s="167"/>
      <c r="G23" s="165"/>
      <c r="H23" s="166"/>
      <c r="I23" s="166"/>
      <c r="J23" s="165"/>
      <c r="K23" s="171"/>
      <c r="L23" s="165"/>
      <c r="M23" s="165"/>
      <c r="N23" s="165"/>
      <c r="O23" s="165"/>
    </row>
    <row r="24" spans="2:15" x14ac:dyDescent="0.5">
      <c r="B24" s="167"/>
      <c r="C24" s="167"/>
      <c r="D24" s="167"/>
      <c r="E24" s="167"/>
      <c r="G24" s="165"/>
      <c r="H24" s="166"/>
      <c r="I24" s="166"/>
      <c r="J24" s="165"/>
      <c r="K24" s="171"/>
      <c r="L24" s="165"/>
      <c r="M24" s="165"/>
      <c r="N24" s="165"/>
      <c r="O24" s="165"/>
    </row>
    <row r="25" spans="2:15" ht="15.95" customHeight="1" x14ac:dyDescent="0.5">
      <c r="B25" s="170" t="s">
        <v>264</v>
      </c>
      <c r="C25" s="170"/>
      <c r="D25" s="170"/>
      <c r="E25" s="170"/>
      <c r="G25" s="165"/>
      <c r="H25" s="166"/>
      <c r="I25" s="166"/>
      <c r="J25" s="165"/>
      <c r="K25" s="171"/>
      <c r="L25" s="165"/>
      <c r="M25" s="165"/>
      <c r="N25" s="165"/>
      <c r="O25" s="165"/>
    </row>
    <row r="26" spans="2:15" x14ac:dyDescent="0.5">
      <c r="B26" s="170"/>
      <c r="C26" s="170"/>
      <c r="D26" s="170"/>
      <c r="E26" s="170"/>
      <c r="G26" s="165"/>
      <c r="H26" s="166"/>
      <c r="I26" s="166"/>
      <c r="J26" s="165"/>
      <c r="K26" s="171"/>
      <c r="L26" s="165"/>
      <c r="M26" s="165"/>
      <c r="N26" s="165"/>
      <c r="O26" s="165"/>
    </row>
    <row r="27" spans="2:15" x14ac:dyDescent="0.5">
      <c r="G27" s="165"/>
      <c r="H27" s="166"/>
      <c r="I27" s="166"/>
      <c r="J27" s="165"/>
      <c r="K27" s="171"/>
      <c r="L27" s="165"/>
      <c r="M27" s="165"/>
      <c r="N27" s="165"/>
      <c r="O27" s="165"/>
    </row>
    <row r="28" spans="2:15" x14ac:dyDescent="0.5">
      <c r="G28" s="168"/>
      <c r="H28" s="169"/>
      <c r="I28" s="169"/>
      <c r="J28" s="168"/>
      <c r="K28" s="172"/>
      <c r="L28" s="168"/>
      <c r="M28" s="168"/>
      <c r="N28" s="168"/>
      <c r="O28" s="168"/>
    </row>
    <row r="29" spans="2:15" x14ac:dyDescent="0.5">
      <c r="G29" s="168"/>
      <c r="H29" s="169"/>
      <c r="I29" s="169"/>
      <c r="J29" s="168"/>
      <c r="K29" s="172"/>
      <c r="L29" s="168"/>
      <c r="M29" s="168"/>
      <c r="N29" s="168"/>
      <c r="O29" s="168"/>
    </row>
    <row r="30" spans="2:15" x14ac:dyDescent="0.5">
      <c r="G30" s="168"/>
      <c r="H30" s="169"/>
      <c r="I30" s="169"/>
      <c r="J30" s="168"/>
      <c r="K30" s="172"/>
      <c r="L30" s="168"/>
      <c r="M30" s="168"/>
      <c r="N30" s="168"/>
      <c r="O30" s="168"/>
    </row>
    <row r="31" spans="2:15" x14ac:dyDescent="0.5">
      <c r="G31" s="168"/>
      <c r="H31" s="169"/>
      <c r="I31" s="169"/>
      <c r="J31" s="168"/>
      <c r="K31" s="172"/>
      <c r="L31" s="168"/>
      <c r="M31" s="168"/>
      <c r="N31" s="168"/>
      <c r="O31" s="168"/>
    </row>
    <row r="32" spans="2:15" x14ac:dyDescent="0.5">
      <c r="G32" s="168"/>
      <c r="H32" s="169"/>
      <c r="I32" s="169"/>
      <c r="J32" s="168"/>
      <c r="K32" s="172"/>
      <c r="L32" s="168"/>
      <c r="M32" s="168"/>
      <c r="N32" s="168"/>
      <c r="O32" s="168"/>
    </row>
    <row r="33" spans="7:15" x14ac:dyDescent="0.5">
      <c r="G33" s="165"/>
      <c r="H33" s="166"/>
      <c r="I33" s="166"/>
      <c r="J33" s="165"/>
      <c r="K33" s="171"/>
      <c r="L33" s="165"/>
      <c r="M33" s="165"/>
      <c r="N33" s="165"/>
      <c r="O33" s="165"/>
    </row>
    <row r="34" spans="7:15" x14ac:dyDescent="0.5">
      <c r="G34" s="165"/>
      <c r="H34" s="166"/>
      <c r="I34" s="166"/>
      <c r="J34" s="165"/>
      <c r="K34" s="171"/>
      <c r="L34" s="165"/>
      <c r="M34" s="165"/>
      <c r="N34" s="165"/>
      <c r="O34" s="165"/>
    </row>
    <row r="35" spans="7:15" x14ac:dyDescent="0.5">
      <c r="G35" s="165"/>
      <c r="H35" s="166"/>
      <c r="I35" s="166"/>
      <c r="J35" s="165"/>
      <c r="K35" s="171"/>
      <c r="L35" s="165"/>
      <c r="M35" s="165"/>
      <c r="N35" s="165"/>
      <c r="O35" s="165"/>
    </row>
    <row r="36" spans="7:15" x14ac:dyDescent="0.5">
      <c r="G36" s="165"/>
      <c r="H36" s="166"/>
      <c r="I36" s="166"/>
      <c r="J36" s="165"/>
      <c r="K36" s="171"/>
      <c r="L36" s="165"/>
      <c r="M36" s="165"/>
      <c r="N36" s="165"/>
      <c r="O36" s="165"/>
    </row>
    <row r="37" spans="7:15" x14ac:dyDescent="0.5">
      <c r="G37" s="165"/>
      <c r="H37" s="166"/>
      <c r="I37" s="166"/>
      <c r="J37" s="165"/>
      <c r="K37" s="171"/>
      <c r="L37" s="165"/>
      <c r="M37" s="165"/>
      <c r="N37" s="165"/>
      <c r="O37" s="165"/>
    </row>
    <row r="38" spans="7:15" x14ac:dyDescent="0.5">
      <c r="G38" s="168"/>
      <c r="H38" s="169"/>
      <c r="I38" s="169"/>
      <c r="J38" s="168"/>
      <c r="K38" s="172"/>
      <c r="L38" s="168"/>
      <c r="M38" s="168"/>
      <c r="N38" s="168"/>
      <c r="O38" s="168"/>
    </row>
    <row r="39" spans="7:15" x14ac:dyDescent="0.5">
      <c r="G39" s="168"/>
      <c r="H39" s="169"/>
      <c r="I39" s="169"/>
      <c r="J39" s="168"/>
      <c r="K39" s="172"/>
      <c r="L39" s="168"/>
      <c r="M39" s="168"/>
      <c r="N39" s="168"/>
      <c r="O39" s="168"/>
    </row>
    <row r="40" spans="7:15" x14ac:dyDescent="0.5">
      <c r="G40" s="168"/>
      <c r="H40" s="169"/>
      <c r="I40" s="169"/>
      <c r="J40" s="168"/>
      <c r="K40" s="172"/>
      <c r="L40" s="168"/>
      <c r="M40" s="168"/>
      <c r="N40" s="168"/>
      <c r="O40" s="168"/>
    </row>
    <row r="41" spans="7:15" x14ac:dyDescent="0.5">
      <c r="G41" s="168"/>
      <c r="H41" s="169"/>
      <c r="I41" s="169"/>
      <c r="J41" s="168"/>
      <c r="K41" s="172"/>
      <c r="L41" s="168"/>
      <c r="M41" s="168"/>
      <c r="N41" s="168"/>
      <c r="O41" s="168"/>
    </row>
    <row r="42" spans="7:15" x14ac:dyDescent="0.5">
      <c r="G42" s="168"/>
      <c r="H42" s="169"/>
      <c r="I42" s="169"/>
      <c r="J42" s="168"/>
      <c r="K42" s="172"/>
      <c r="L42" s="168"/>
      <c r="M42" s="168"/>
      <c r="N42" s="168"/>
      <c r="O42" s="168"/>
    </row>
    <row r="43" spans="7:15" x14ac:dyDescent="0.5">
      <c r="G43" s="165"/>
      <c r="H43" s="166"/>
      <c r="I43" s="166"/>
      <c r="J43" s="165"/>
      <c r="K43" s="171"/>
      <c r="L43" s="165"/>
      <c r="M43" s="165"/>
      <c r="N43" s="165"/>
      <c r="O43" s="165"/>
    </row>
    <row r="44" spans="7:15" x14ac:dyDescent="0.5">
      <c r="G44" s="165"/>
      <c r="H44" s="166"/>
      <c r="I44" s="166"/>
      <c r="J44" s="165"/>
      <c r="K44" s="171"/>
      <c r="L44" s="165"/>
      <c r="M44" s="165"/>
      <c r="N44" s="165"/>
      <c r="O44" s="165"/>
    </row>
    <row r="45" spans="7:15" x14ac:dyDescent="0.5">
      <c r="G45" s="165"/>
      <c r="H45" s="166"/>
      <c r="I45" s="166"/>
      <c r="J45" s="165"/>
      <c r="K45" s="171"/>
      <c r="L45" s="165"/>
      <c r="M45" s="165"/>
      <c r="N45" s="165"/>
      <c r="O45" s="165"/>
    </row>
    <row r="46" spans="7:15" x14ac:dyDescent="0.5">
      <c r="G46" s="165"/>
      <c r="H46" s="166"/>
      <c r="I46" s="166"/>
      <c r="J46" s="165"/>
      <c r="K46" s="171"/>
      <c r="L46" s="165"/>
      <c r="M46" s="165"/>
      <c r="N46" s="165"/>
      <c r="O46" s="165"/>
    </row>
    <row r="47" spans="7:15" x14ac:dyDescent="0.5">
      <c r="G47" s="165"/>
      <c r="H47" s="166"/>
      <c r="I47" s="166"/>
      <c r="J47" s="165"/>
      <c r="K47" s="171"/>
      <c r="L47" s="165"/>
      <c r="M47" s="165"/>
      <c r="N47" s="165"/>
      <c r="O47" s="165"/>
    </row>
    <row r="48" spans="7:15" x14ac:dyDescent="0.5">
      <c r="G48" s="168"/>
      <c r="H48" s="169"/>
      <c r="I48" s="169"/>
      <c r="J48" s="168"/>
      <c r="K48" s="172"/>
      <c r="L48" s="168"/>
      <c r="M48" s="168"/>
      <c r="N48" s="168"/>
      <c r="O48" s="168"/>
    </row>
    <row r="49" spans="7:15" x14ac:dyDescent="0.5">
      <c r="G49" s="168"/>
      <c r="H49" s="169"/>
      <c r="I49" s="169"/>
      <c r="J49" s="168"/>
      <c r="K49" s="172"/>
      <c r="L49" s="168"/>
      <c r="M49" s="168"/>
      <c r="N49" s="168"/>
      <c r="O49" s="168"/>
    </row>
    <row r="50" spans="7:15" x14ac:dyDescent="0.5">
      <c r="G50" s="168"/>
      <c r="H50" s="169"/>
      <c r="I50" s="169"/>
      <c r="J50" s="168"/>
      <c r="K50" s="172"/>
      <c r="L50" s="168"/>
      <c r="M50" s="168"/>
      <c r="N50" s="168"/>
      <c r="O50" s="168"/>
    </row>
    <row r="51" spans="7:15" x14ac:dyDescent="0.5">
      <c r="G51" s="168"/>
      <c r="H51" s="169"/>
      <c r="I51" s="169"/>
      <c r="J51" s="168"/>
      <c r="K51" s="172"/>
      <c r="L51" s="168"/>
      <c r="M51" s="168"/>
      <c r="N51" s="168"/>
      <c r="O51" s="168"/>
    </row>
    <row r="52" spans="7:15" x14ac:dyDescent="0.5">
      <c r="G52" s="168"/>
      <c r="H52" s="169"/>
      <c r="I52" s="169"/>
      <c r="J52" s="168"/>
      <c r="K52" s="172"/>
      <c r="L52" s="168"/>
      <c r="M52" s="168"/>
      <c r="N52" s="168"/>
      <c r="O52" s="168"/>
    </row>
    <row r="116" spans="13:13" x14ac:dyDescent="0.5">
      <c r="M116" t="s">
        <v>265</v>
      </c>
    </row>
    <row r="117" spans="13:13" x14ac:dyDescent="0.5">
      <c r="M117">
        <v>1</v>
      </c>
    </row>
    <row r="118" spans="13:13" x14ac:dyDescent="0.5">
      <c r="M118">
        <v>2</v>
      </c>
    </row>
    <row r="119" spans="13:13" x14ac:dyDescent="0.5">
      <c r="M119">
        <v>3</v>
      </c>
    </row>
    <row r="120" spans="13:13" x14ac:dyDescent="0.5">
      <c r="M120">
        <v>4</v>
      </c>
    </row>
    <row r="121" spans="13:13" x14ac:dyDescent="0.5">
      <c r="M121">
        <v>5</v>
      </c>
    </row>
    <row r="122" spans="13:13" x14ac:dyDescent="0.5">
      <c r="M122">
        <v>6</v>
      </c>
    </row>
    <row r="123" spans="13:13" x14ac:dyDescent="0.5">
      <c r="M123">
        <v>7</v>
      </c>
    </row>
  </sheetData>
  <mergeCells count="99">
    <mergeCell ref="O38:O42"/>
    <mergeCell ref="O43:O47"/>
    <mergeCell ref="G48:G52"/>
    <mergeCell ref="H48:H52"/>
    <mergeCell ref="I48:I52"/>
    <mergeCell ref="J48:J52"/>
    <mergeCell ref="K48:K52"/>
    <mergeCell ref="L48:L52"/>
    <mergeCell ref="M48:M52"/>
    <mergeCell ref="N48:N52"/>
    <mergeCell ref="O48:O52"/>
    <mergeCell ref="G43:G47"/>
    <mergeCell ref="H43:H47"/>
    <mergeCell ref="I43:I47"/>
    <mergeCell ref="J43:J47"/>
    <mergeCell ref="K43:K47"/>
    <mergeCell ref="G38:G42"/>
    <mergeCell ref="H38:H42"/>
    <mergeCell ref="I38:I42"/>
    <mergeCell ref="J38:J42"/>
    <mergeCell ref="K38:K42"/>
    <mergeCell ref="M43:M47"/>
    <mergeCell ref="N43:N47"/>
    <mergeCell ref="L28:L32"/>
    <mergeCell ref="M28:M32"/>
    <mergeCell ref="N28:N32"/>
    <mergeCell ref="N33:N37"/>
    <mergeCell ref="L38:L42"/>
    <mergeCell ref="M38:M42"/>
    <mergeCell ref="N38:N42"/>
    <mergeCell ref="L43:L47"/>
    <mergeCell ref="O28:O32"/>
    <mergeCell ref="G33:G37"/>
    <mergeCell ref="H33:H37"/>
    <mergeCell ref="I33:I37"/>
    <mergeCell ref="J33:J37"/>
    <mergeCell ref="K33:K37"/>
    <mergeCell ref="L33:L37"/>
    <mergeCell ref="G28:G32"/>
    <mergeCell ref="H28:H32"/>
    <mergeCell ref="I28:I32"/>
    <mergeCell ref="J28:J32"/>
    <mergeCell ref="K28:K32"/>
    <mergeCell ref="M33:M37"/>
    <mergeCell ref="O33:O37"/>
    <mergeCell ref="L18:L22"/>
    <mergeCell ref="M18:M22"/>
    <mergeCell ref="N18:N22"/>
    <mergeCell ref="O18:O22"/>
    <mergeCell ref="B22:E24"/>
    <mergeCell ref="G23:G27"/>
    <mergeCell ref="H23:H27"/>
    <mergeCell ref="I23:I27"/>
    <mergeCell ref="J23:J27"/>
    <mergeCell ref="K23:K27"/>
    <mergeCell ref="L23:L27"/>
    <mergeCell ref="M23:M27"/>
    <mergeCell ref="N23:N27"/>
    <mergeCell ref="O23:O27"/>
    <mergeCell ref="B25:E26"/>
    <mergeCell ref="L13:L17"/>
    <mergeCell ref="M13:M17"/>
    <mergeCell ref="N13:N17"/>
    <mergeCell ref="O13:O17"/>
    <mergeCell ref="B18:E21"/>
    <mergeCell ref="G18:G22"/>
    <mergeCell ref="H18:H22"/>
    <mergeCell ref="I18:I22"/>
    <mergeCell ref="J18:J22"/>
    <mergeCell ref="K18:K22"/>
    <mergeCell ref="B13:E17"/>
    <mergeCell ref="G13:G17"/>
    <mergeCell ref="H13:H17"/>
    <mergeCell ref="I13:I17"/>
    <mergeCell ref="J13:J17"/>
    <mergeCell ref="K13:K17"/>
    <mergeCell ref="O3:O7"/>
    <mergeCell ref="B6:E10"/>
    <mergeCell ref="G8:G12"/>
    <mergeCell ref="H8:H12"/>
    <mergeCell ref="I8:I12"/>
    <mergeCell ref="J8:J12"/>
    <mergeCell ref="B11:E12"/>
    <mergeCell ref="K3:K7"/>
    <mergeCell ref="L3:L7"/>
    <mergeCell ref="M3:M7"/>
    <mergeCell ref="N3:N7"/>
    <mergeCell ref="K8:K12"/>
    <mergeCell ref="L8:L12"/>
    <mergeCell ref="M8:M12"/>
    <mergeCell ref="N8:N12"/>
    <mergeCell ref="O8:O12"/>
    <mergeCell ref="H1:J1"/>
    <mergeCell ref="B2:E2"/>
    <mergeCell ref="B3:E5"/>
    <mergeCell ref="G3:G7"/>
    <mergeCell ref="H3:H7"/>
    <mergeCell ref="I3:I7"/>
    <mergeCell ref="J3:J7"/>
  </mergeCells>
  <dataValidations count="1">
    <dataValidation type="list" allowBlank="1" showInputMessage="1" showErrorMessage="1" sqref="N3:N52" xr:uid="{C368B51B-A3AB-1348-B3C9-5D0A2E65E642}">
      <formula1>$M$117:$M$123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20</vt:i4>
      </vt:variant>
    </vt:vector>
  </HeadingPairs>
  <TitlesOfParts>
    <vt:vector size="27" baseType="lpstr">
      <vt:lpstr>Instructions</vt:lpstr>
      <vt:lpstr>Nano Physics Schedule</vt:lpstr>
      <vt:lpstr>Nano Physics Checklist 1</vt:lpstr>
      <vt:lpstr>Nano Physics Checklist 2</vt:lpstr>
      <vt:lpstr>Nano Physics Minors</vt:lpstr>
      <vt:lpstr>Nano Physics Certificates</vt:lpstr>
      <vt:lpstr>Portfolio</vt:lpstr>
      <vt:lpstr>All</vt:lpstr>
      <vt:lpstr>Course</vt:lpstr>
      <vt:lpstr>ECE_Grade</vt:lpstr>
      <vt:lpstr>ECE_Retake</vt:lpstr>
      <vt:lpstr>ENGR_Grade</vt:lpstr>
      <vt:lpstr>ENGR_Retake</vt:lpstr>
      <vt:lpstr>Fall</vt:lpstr>
      <vt:lpstr>GENSCI_Grade</vt:lpstr>
      <vt:lpstr>GENSCI_Retake</vt:lpstr>
      <vt:lpstr>Hum_Socsci_Grade</vt:lpstr>
      <vt:lpstr>HumSoc_Retake</vt:lpstr>
      <vt:lpstr>Math_Grade</vt:lpstr>
      <vt:lpstr>Math_Retake</vt:lpstr>
      <vt:lpstr>MEMS_Grade</vt:lpstr>
      <vt:lpstr>MEMS_Retake</vt:lpstr>
      <vt:lpstr>Nano_Snr_Grade</vt:lpstr>
      <vt:lpstr>NanoSr_Retake</vt:lpstr>
      <vt:lpstr>Spring</vt:lpstr>
      <vt:lpstr>Summer</vt:lpstr>
      <vt:lpstr>Transfer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Heather Phillips</cp:lastModifiedBy>
  <cp:revision/>
  <dcterms:created xsi:type="dcterms:W3CDTF">2023-07-09T12:59:14Z</dcterms:created>
  <dcterms:modified xsi:type="dcterms:W3CDTF">2023-09-01T11:38:44Z</dcterms:modified>
  <cp:category/>
  <cp:contentStatus/>
</cp:coreProperties>
</file>