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nalimamunyofu/Desktop/Engineering Science/DPW:Toolkits/"/>
    </mc:Choice>
  </mc:AlternateContent>
  <xr:revisionPtr revIDLastSave="0" documentId="13_ncr:1_{71A337F0-DA1B-5E43-91C0-E348F85DF112}" xr6:coauthVersionLast="47" xr6:coauthVersionMax="47" xr10:uidLastSave="{00000000-0000-0000-0000-000000000000}"/>
  <bookViews>
    <workbookView xWindow="10320" yWindow="500" windowWidth="18480" windowHeight="15800" activeTab="5" xr2:uid="{68309467-33C4-904A-B3F8-FF45DBD786AC}"/>
  </bookViews>
  <sheets>
    <sheet name="Instructions" sheetId="12" r:id="rId1"/>
    <sheet name="Nano Chem-BioE Schedule" sheetId="2" r:id="rId2"/>
    <sheet name="Nano Chem-BioE Checklist 1" sheetId="9" r:id="rId3"/>
    <sheet name="Nano Chem-BioE Checklist 2" sheetId="8" r:id="rId4"/>
    <sheet name="Nano Chem-BioE Minors" sheetId="13" r:id="rId5"/>
    <sheet name="Nano Chem-BioE Certificates" sheetId="14" r:id="rId6"/>
  </sheets>
  <definedNames>
    <definedName name="All" comment="Whole sheet to find the course ">'Nano Chem-BioE Schedule'!$C$6:$R$57</definedName>
    <definedName name="Course">'Nano Chem-BioE Checklist 1'!$C1</definedName>
    <definedName name="ECE_Grade">'Nano Chem-BioE Checklist 1'!$E6</definedName>
    <definedName name="ECE_Retake">'Nano Chem-BioE Checklist 1'!$F6</definedName>
    <definedName name="ENGR_Grade">'Nano Chem-BioE Checklist 1'!$E1048562</definedName>
    <definedName name="ENGR_Retake">'Nano Chem-BioE Checklist 1'!$F1048562</definedName>
    <definedName name="Fall" comment="Fall Semester including grades">'Nano Chem-BioE Schedule'!$C$6:$E$57</definedName>
    <definedName name="GENSCI_Grade">'Nano Chem-BioE Checklist 1'!$E15</definedName>
    <definedName name="GENSCI_Retake">'Nano Chem-BioE Checklist 1'!$F15</definedName>
    <definedName name="Hum_Socsci_Grade">'Nano Chem-BioE Checklist 1'!$E11</definedName>
    <definedName name="HumSoc_Retake">'Nano Chem-BioE Checklist 1'!$F11</definedName>
    <definedName name="Math_Grade">'Nano Chem-BioE Checklist 1'!$E7</definedName>
    <definedName name="Math_Retake">'Nano Chem-BioE Checklist 1'!$F7</definedName>
    <definedName name="MEMS_Grade">'Nano Chem-BioE Checklist 1'!$E35</definedName>
    <definedName name="MEMS_Retake">'Nano Chem-BioE Checklist 1'!$F35</definedName>
    <definedName name="Nano_Snr_Grade">'Nano Chem-BioE Checklist 1'!$E24</definedName>
    <definedName name="NanoSr_Retake">'Nano Chem-BioE Checklist 1'!$F24</definedName>
    <definedName name="Spring" comment="Spring Courses with Grades">'Nano Chem-BioE Schedule'!$H$6:$J$57</definedName>
    <definedName name="Summer" comment="Summer Courses/Grades">'Nano Chem-BioE Schedule'!$M$6:$O$57</definedName>
    <definedName name="Transfer" comment="Transfer Courses with Grades">'Nano Chem-BioE Schedule'!$R$6:$S$24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" i="2" l="1"/>
  <c r="K6" i="2"/>
  <c r="F7" i="2"/>
  <c r="K7" i="2"/>
  <c r="F8" i="2"/>
  <c r="K8" i="2"/>
  <c r="F9" i="2"/>
  <c r="K9" i="2"/>
  <c r="F10" i="2"/>
  <c r="K10" i="2"/>
  <c r="F11" i="2"/>
  <c r="K11" i="2"/>
  <c r="F12" i="2"/>
  <c r="K12" i="2"/>
  <c r="F17" i="2"/>
  <c r="K17" i="2"/>
  <c r="F18" i="2"/>
  <c r="K18" i="2"/>
  <c r="F19" i="2"/>
  <c r="K19" i="2"/>
  <c r="F20" i="2"/>
  <c r="K20" i="2"/>
  <c r="F21" i="2"/>
  <c r="K21" i="2"/>
  <c r="F22" i="2"/>
  <c r="K22" i="2"/>
  <c r="K23" i="2"/>
  <c r="P56" i="2"/>
  <c r="K56" i="2"/>
  <c r="F56" i="2"/>
  <c r="P45" i="2"/>
  <c r="K45" i="2"/>
  <c r="F45" i="2"/>
  <c r="P34" i="2"/>
  <c r="K34" i="2"/>
  <c r="F34" i="2"/>
  <c r="P23" i="2"/>
  <c r="P12" i="2"/>
  <c r="F23" i="2" l="1"/>
  <c r="P55" i="2"/>
  <c r="P54" i="2"/>
  <c r="P53" i="2"/>
  <c r="P52" i="2"/>
  <c r="P51" i="2"/>
  <c r="P50" i="2"/>
  <c r="K55" i="2"/>
  <c r="K54" i="2"/>
  <c r="K53" i="2"/>
  <c r="K52" i="2"/>
  <c r="K51" i="2"/>
  <c r="K50" i="2"/>
  <c r="F55" i="2"/>
  <c r="F54" i="2"/>
  <c r="F53" i="2"/>
  <c r="F52" i="2"/>
  <c r="F51" i="2"/>
  <c r="F50" i="2"/>
  <c r="P44" i="2"/>
  <c r="P43" i="2"/>
  <c r="P42" i="2"/>
  <c r="P41" i="2"/>
  <c r="P40" i="2"/>
  <c r="P39" i="2"/>
  <c r="K44" i="2"/>
  <c r="K43" i="2"/>
  <c r="K42" i="2"/>
  <c r="K41" i="2"/>
  <c r="K40" i="2"/>
  <c r="K39" i="2"/>
  <c r="F44" i="2"/>
  <c r="F43" i="2"/>
  <c r="F42" i="2"/>
  <c r="F41" i="2"/>
  <c r="F40" i="2"/>
  <c r="F39" i="2"/>
  <c r="P33" i="2"/>
  <c r="P32" i="2"/>
  <c r="P31" i="2"/>
  <c r="P30" i="2"/>
  <c r="P29" i="2"/>
  <c r="P28" i="2"/>
  <c r="K33" i="2"/>
  <c r="K32" i="2"/>
  <c r="K31" i="2"/>
  <c r="K30" i="2"/>
  <c r="K29" i="2"/>
  <c r="K28" i="2"/>
  <c r="F33" i="2"/>
  <c r="F32" i="2"/>
  <c r="F31" i="2"/>
  <c r="F30" i="2"/>
  <c r="F29" i="2"/>
  <c r="F28" i="2"/>
  <c r="P22" i="2"/>
  <c r="P21" i="2"/>
  <c r="P20" i="2"/>
  <c r="P19" i="2"/>
  <c r="P18" i="2"/>
  <c r="P17" i="2"/>
  <c r="P11" i="2"/>
  <c r="P10" i="2"/>
  <c r="P9" i="2"/>
  <c r="P8" i="2"/>
  <c r="P7" i="2"/>
  <c r="P6" i="2"/>
  <c r="E39" i="9" l="1"/>
  <c r="D39" i="9" s="1"/>
  <c r="E23" i="9"/>
  <c r="D23" i="9" s="1"/>
  <c r="E18" i="9"/>
  <c r="D18" i="9" s="1"/>
  <c r="E4" i="9"/>
  <c r="D4" i="9" s="1"/>
  <c r="E16" i="9"/>
  <c r="D16" i="9" s="1"/>
  <c r="E6" i="9"/>
  <c r="D6" i="9" s="1"/>
  <c r="E29" i="9"/>
  <c r="D29" i="9" s="1"/>
  <c r="E17" i="9"/>
  <c r="D17" i="9" s="1"/>
  <c r="E13" i="9"/>
  <c r="B8" i="8" s="1"/>
  <c r="E20" i="9"/>
  <c r="D20" i="9" s="1"/>
  <c r="E42" i="9"/>
  <c r="D42" i="9" s="1"/>
  <c r="E37" i="9"/>
  <c r="D37" i="9" s="1"/>
  <c r="E34" i="9"/>
  <c r="D34" i="9" s="1"/>
  <c r="E26" i="9"/>
  <c r="D26" i="9" s="1"/>
  <c r="E43" i="9"/>
  <c r="E10" i="9"/>
  <c r="B5" i="8" s="1"/>
  <c r="E12" i="9"/>
  <c r="B7" i="8" s="1"/>
  <c r="E28" i="9"/>
  <c r="D28" i="9" s="1"/>
  <c r="E33" i="9"/>
  <c r="D33" i="9" s="1"/>
  <c r="E41" i="9"/>
  <c r="D41" i="9" s="1"/>
  <c r="E31" i="9"/>
  <c r="D31" i="9" s="1"/>
  <c r="E11" i="9"/>
  <c r="B6" i="8" s="1"/>
  <c r="E40" i="9"/>
  <c r="D40" i="9" s="1"/>
  <c r="E5" i="9"/>
  <c r="D5" i="9" s="1"/>
  <c r="E9" i="9"/>
  <c r="B4" i="8" s="1"/>
  <c r="E22" i="9"/>
  <c r="D22" i="9" s="1"/>
  <c r="E30" i="9"/>
  <c r="D30" i="9" s="1"/>
  <c r="E44" i="9"/>
  <c r="E21" i="9"/>
  <c r="D21" i="9" s="1"/>
  <c r="E15" i="9"/>
  <c r="D15" i="9" s="1"/>
  <c r="E32" i="9"/>
  <c r="D32" i="9" s="1"/>
  <c r="E35" i="9"/>
  <c r="D35" i="9" s="1"/>
  <c r="E38" i="9"/>
  <c r="D38" i="9" s="1"/>
  <c r="E7" i="9"/>
  <c r="D7" i="9" s="1"/>
  <c r="E24" i="9"/>
  <c r="D24" i="9" s="1"/>
  <c r="E27" i="9"/>
  <c r="D27" i="9" s="1"/>
  <c r="E36" i="9"/>
  <c r="D36" i="9" s="1"/>
  <c r="E8" i="9"/>
  <c r="D8" i="9" s="1"/>
  <c r="E19" i="9"/>
  <c r="E25" i="9"/>
  <c r="E14" i="9"/>
  <c r="D14" i="9" s="1"/>
  <c r="D10" i="9" l="1"/>
  <c r="D11" i="9"/>
  <c r="D12" i="9"/>
  <c r="D13" i="9"/>
  <c r="F4" i="8"/>
  <c r="B18" i="8"/>
  <c r="B28" i="8"/>
  <c r="F21" i="8"/>
  <c r="F6" i="8"/>
  <c r="B27" i="8"/>
  <c r="J19" i="8"/>
  <c r="J18" i="8"/>
  <c r="F7" i="8"/>
  <c r="F17" i="8"/>
  <c r="F8" i="8"/>
  <c r="D25" i="9"/>
  <c r="F11" i="8"/>
  <c r="B30" i="8"/>
  <c r="B31" i="8"/>
  <c r="F30" i="8"/>
  <c r="D19" i="9"/>
  <c r="F5" i="8"/>
  <c r="F18" i="8"/>
  <c r="B32" i="8"/>
  <c r="B29" i="8"/>
  <c r="F31" i="8"/>
  <c r="F12" i="8"/>
  <c r="B19" i="8"/>
  <c r="D43" i="9"/>
  <c r="J20" i="8"/>
  <c r="F29" i="8"/>
  <c r="F19" i="8"/>
  <c r="F28" i="8"/>
  <c r="J4" i="8"/>
  <c r="F22" i="8"/>
  <c r="F20" i="8"/>
  <c r="F10" i="8"/>
  <c r="D44" i="9"/>
  <c r="J21" i="8"/>
  <c r="F9" i="8"/>
  <c r="J17" i="8"/>
  <c r="F27" i="8"/>
  <c r="J5" i="8"/>
  <c r="D9" i="9"/>
  <c r="B17" i="8"/>
</calcChain>
</file>

<file path=xl/sharedStrings.xml><?xml version="1.0" encoding="utf-8"?>
<sst xmlns="http://schemas.openxmlformats.org/spreadsheetml/2006/main" count="447" uniqueCount="252">
  <si>
    <t>Grade</t>
  </si>
  <si>
    <t>Course</t>
  </si>
  <si>
    <t>MATH 0220</t>
  </si>
  <si>
    <t>MATH 0230</t>
  </si>
  <si>
    <t>MATH 0240</t>
  </si>
  <si>
    <t>ENGR 0135</t>
  </si>
  <si>
    <t>YEAR 1</t>
  </si>
  <si>
    <t>Fall</t>
  </si>
  <si>
    <t>Spring</t>
  </si>
  <si>
    <t>Summer</t>
  </si>
  <si>
    <t xml:space="preserve">MATH 0290: Differential Equations </t>
  </si>
  <si>
    <t>Humanity Elective</t>
  </si>
  <si>
    <t>Social Science Elective</t>
  </si>
  <si>
    <t>YEAR 2</t>
  </si>
  <si>
    <t>YEAR 3</t>
  </si>
  <si>
    <t>YEAR 4</t>
  </si>
  <si>
    <t>YEAR 5</t>
  </si>
  <si>
    <t>ENGR 0011</t>
  </si>
  <si>
    <t>ENGR 0012</t>
  </si>
  <si>
    <t>MATH</t>
  </si>
  <si>
    <t>Senior Design 1</t>
  </si>
  <si>
    <t>Senior Design 2</t>
  </si>
  <si>
    <t>MATH 0280</t>
  </si>
  <si>
    <t>MATH 0290</t>
  </si>
  <si>
    <t>CHEM 0960</t>
  </si>
  <si>
    <t>CHEM 0970</t>
  </si>
  <si>
    <t>MEMS</t>
  </si>
  <si>
    <t>MEMS 1010</t>
  </si>
  <si>
    <t>MEMS 1057</t>
  </si>
  <si>
    <t>PHYS 0174</t>
  </si>
  <si>
    <t>PHYS 0175</t>
  </si>
  <si>
    <t>PHYS 0219</t>
  </si>
  <si>
    <t>ECE</t>
  </si>
  <si>
    <t>Problem Solving in C++</t>
  </si>
  <si>
    <t>ECE 0301</t>
  </si>
  <si>
    <t>GENERAL ENGINEERING</t>
  </si>
  <si>
    <t>ECE 0101</t>
  </si>
  <si>
    <t>PHYS 0219: Basic Lab Physics</t>
  </si>
  <si>
    <t>ENGR 0021: Probability &amp; Statistics</t>
  </si>
  <si>
    <t>ECE 0101: Linear Circuits &amp; Systems</t>
  </si>
  <si>
    <t>ECE 0301: Problem Solving in C++</t>
  </si>
  <si>
    <t>MEMS 1010: Experimental Methods in MSE</t>
  </si>
  <si>
    <t>MEMS 1057: Micro/Nano Manufacturing</t>
  </si>
  <si>
    <t>NANOTECHNOLOGY/SENIOR DESIGN</t>
  </si>
  <si>
    <t>GENERAL SCIENCE</t>
  </si>
  <si>
    <t>Nanotechnology Physics Curriculum Courses</t>
  </si>
  <si>
    <t>ENGR 0021</t>
  </si>
  <si>
    <t>ENGR 0022</t>
  </si>
  <si>
    <t>ENGR 0240</t>
  </si>
  <si>
    <t>Nanotechnology Program Elective 1</t>
  </si>
  <si>
    <t>Nanotechnology Program Elective 2</t>
  </si>
  <si>
    <t>Nanotechnology Program Elective 3</t>
  </si>
  <si>
    <t>MATH 0280: Matrices &amp; Linear Algebra</t>
  </si>
  <si>
    <t xml:space="preserve">PHYS 0174: Physics for Science &amp; Engrineering 1  </t>
  </si>
  <si>
    <t>Humanity/ Social Science Elective 1</t>
  </si>
  <si>
    <t>Humanity/ Social Science Elective 2</t>
  </si>
  <si>
    <t>Humanity/ Social Science Elective 3</t>
  </si>
  <si>
    <t>Humanity/ Social Science Elective 4</t>
  </si>
  <si>
    <t>ENGR 0011: Introduction to Engineering Analysis</t>
  </si>
  <si>
    <t xml:space="preserve">ENGR 0012: Engineering Computing </t>
  </si>
  <si>
    <t>ENGR 0022: Material Structures &amp; Properties</t>
  </si>
  <si>
    <t xml:space="preserve">ENGR 0135: Statics &amp; Mechanics of Materials 1 </t>
  </si>
  <si>
    <t>ENGR 0240: Introduction to Nanotechnology &amp; Nanoengineering</t>
  </si>
  <si>
    <t xml:space="preserve">Weight </t>
  </si>
  <si>
    <t>A+</t>
  </si>
  <si>
    <t>A-</t>
  </si>
  <si>
    <t>A</t>
  </si>
  <si>
    <t>B+</t>
  </si>
  <si>
    <t>B</t>
  </si>
  <si>
    <t>B-</t>
  </si>
  <si>
    <t>C+</t>
  </si>
  <si>
    <t>C</t>
  </si>
  <si>
    <t>C-</t>
  </si>
  <si>
    <t>D+</t>
  </si>
  <si>
    <t>D</t>
  </si>
  <si>
    <t>D-</t>
  </si>
  <si>
    <t xml:space="preserve">Grade Point </t>
  </si>
  <si>
    <t xml:space="preserve"> </t>
  </si>
  <si>
    <t xml:space="preserve">Term GPA </t>
  </si>
  <si>
    <t>CHEM 0970: General Chemisty for Engineers 2</t>
  </si>
  <si>
    <t>CHEM 0960: General Chemisty for Engineers 1</t>
  </si>
  <si>
    <t>MATH 0220: Analytical Geometry &amp; Calculus 1</t>
  </si>
  <si>
    <t>weight</t>
  </si>
  <si>
    <t>grade</t>
  </si>
  <si>
    <t>Engineering Computing</t>
  </si>
  <si>
    <t>Probability &amp; Statistics</t>
  </si>
  <si>
    <t>Materials Structure &amp; Properties</t>
  </si>
  <si>
    <t>Statics &amp; Mechanics</t>
  </si>
  <si>
    <t>Introduction to Nanotechnology &amp; Nanoengineering</t>
  </si>
  <si>
    <t>Analytical Geometry &amp; Calculus 1</t>
  </si>
  <si>
    <t>Analytical Geometry &amp; Calculus 2</t>
  </si>
  <si>
    <t>Analytical Geometry &amp; Calculus 3</t>
  </si>
  <si>
    <t>Matricies &amp; Linear Algebra</t>
  </si>
  <si>
    <t>Differential Equations</t>
  </si>
  <si>
    <t>General Chemistry for Engineers 1</t>
  </si>
  <si>
    <t>General Chemistry for Engineers 2</t>
  </si>
  <si>
    <t>Physics for Science &amp; Engineering 1</t>
  </si>
  <si>
    <t>Basic Lab Physics</t>
  </si>
  <si>
    <t>Introduction to Engineering Analysis</t>
  </si>
  <si>
    <t>Experimental Methods In MSE</t>
  </si>
  <si>
    <t>Micro/Nano Manufacturing</t>
  </si>
  <si>
    <t>Linear Circuits &amp; Systems</t>
  </si>
  <si>
    <t>Humanities Elective</t>
  </si>
  <si>
    <t>Humanities/Social Science 1</t>
  </si>
  <si>
    <t>Humanities/Social Science 2</t>
  </si>
  <si>
    <t>Humanities/Social Science 3</t>
  </si>
  <si>
    <t>Humanities/Social Science 4</t>
  </si>
  <si>
    <t>Useful Links</t>
  </si>
  <si>
    <t xml:space="preserve">Completed </t>
  </si>
  <si>
    <t>Transfer/AP</t>
  </si>
  <si>
    <t>HUMANITIES/ SOCIAL SCIENCE</t>
  </si>
  <si>
    <t>W</t>
  </si>
  <si>
    <t>F/R</t>
  </si>
  <si>
    <r>
      <t>Notes</t>
    </r>
    <r>
      <rPr>
        <b/>
        <sz val="12"/>
        <rFont val="Calibri"/>
        <family val="2"/>
        <scheme val="minor"/>
      </rPr>
      <t>:</t>
    </r>
  </si>
  <si>
    <t>Physics for Science &amp; Engineering 2</t>
  </si>
  <si>
    <t>Grade if retaken</t>
  </si>
  <si>
    <t>MATH 0230: Analytical Geometry &amp; Calculus 2</t>
  </si>
  <si>
    <t>MATH 0240: Analytical Geometry &amp; Calculus 3</t>
  </si>
  <si>
    <t>Sheets</t>
  </si>
  <si>
    <t>Schedule</t>
  </si>
  <si>
    <t xml:space="preserve">Use the Drop Down list in the appropriate cells to populate courses and weights in the schedule. </t>
  </si>
  <si>
    <t>Populate the grades column to see your term GPA</t>
  </si>
  <si>
    <t>Changes within this sheet will automatically populate the other checklist tabs.</t>
  </si>
  <si>
    <t>Checklist 1</t>
  </si>
  <si>
    <t>When you populate your schedule with courses, next to the course you will see a checkmar</t>
  </si>
  <si>
    <t>When you populate your schedule with grades for the corresponding courses, you will see your grade next to the course you’ve completed</t>
  </si>
  <si>
    <t>Use the dropdown list for the grades in this column</t>
  </si>
  <si>
    <t>Checklist 2</t>
  </si>
  <si>
    <t>When you populate your schedule, the completed course numbers will be highlighted green</t>
  </si>
  <si>
    <t>Grades from Transfer/AP credit courses will be highlighted yellow (just cause)</t>
  </si>
  <si>
    <t>Minors </t>
  </si>
  <si>
    <t>This sheet carries information about the most common minors for the specific track you are on</t>
  </si>
  <si>
    <t>Certificates</t>
  </si>
  <si>
    <t>This sheet carries information about the most common certificates for the specific track you are on</t>
  </si>
  <si>
    <r>
      <t xml:space="preserve">If the grade you insert is W (withdraw) or F (Fail/Repeating), the </t>
    </r>
    <r>
      <rPr>
        <i/>
        <sz val="13"/>
        <color theme="1"/>
        <rFont val="Calibri"/>
        <family val="2"/>
        <scheme val="minor"/>
      </rPr>
      <t>Nano Physics Checklist 1</t>
    </r>
    <r>
      <rPr>
        <sz val="13"/>
        <color theme="1"/>
        <rFont val="Calibri"/>
        <family val="2"/>
        <scheme val="minor"/>
      </rPr>
      <t xml:space="preserve"> will not mark the course as complete until it is taken again</t>
    </r>
  </si>
  <si>
    <r>
      <t xml:space="preserve">The repeated grade will automatically be reflected in </t>
    </r>
    <r>
      <rPr>
        <i/>
        <sz val="13"/>
        <color theme="1"/>
        <rFont val="Calibri"/>
        <family val="2"/>
        <scheme val="minor"/>
      </rPr>
      <t>Nano Physics Checklist 2</t>
    </r>
  </si>
  <si>
    <r>
      <t>NOTE</t>
    </r>
    <r>
      <rPr>
        <sz val="13"/>
        <color theme="1"/>
        <rFont val="Calibri"/>
        <family val="2"/>
        <scheme val="minor"/>
      </rPr>
      <t xml:space="preserve">: If you withdraw from, fail, or choose to repeat a course, you MUST insert the grade from when you retake the course in the column titled </t>
    </r>
    <r>
      <rPr>
        <b/>
        <sz val="13"/>
        <color theme="1"/>
        <rFont val="Calibri"/>
        <family val="2"/>
        <scheme val="minor"/>
      </rPr>
      <t>Grade If Retaken</t>
    </r>
    <r>
      <rPr>
        <sz val="13"/>
        <color theme="1"/>
        <rFont val="Calibri"/>
        <family val="2"/>
        <scheme val="minor"/>
      </rPr>
      <t xml:space="preserve">. </t>
    </r>
  </si>
  <si>
    <t xml:space="preserve">Co/Prerequisites </t>
  </si>
  <si>
    <t>Offered</t>
  </si>
  <si>
    <t>F</t>
  </si>
  <si>
    <t>F/Sp</t>
  </si>
  <si>
    <t>Sp</t>
  </si>
  <si>
    <t>F/Sp/Su</t>
  </si>
  <si>
    <t xml:space="preserve">PHYS 0175/ENGR 0012/Math 0280, 0290 </t>
  </si>
  <si>
    <t xml:space="preserve">ENGR 0012 </t>
  </si>
  <si>
    <t xml:space="preserve">ENGR 0011 </t>
  </si>
  <si>
    <t xml:space="preserve">PHYS 0175/ MATH 0230 </t>
  </si>
  <si>
    <t xml:space="preserve">MATH 0230/PHYS 0174 </t>
  </si>
  <si>
    <t>MATH 0230/PHYS 0175</t>
  </si>
  <si>
    <t>PHYS 0175: Physics for Science &amp; Engrineering 2</t>
  </si>
  <si>
    <t xml:space="preserve">PHYS 0175 </t>
  </si>
  <si>
    <t xml:space="preserve">PHYS 0174/ MATH 0230 </t>
  </si>
  <si>
    <t>ECE Elective</t>
  </si>
  <si>
    <t>CHEM 0310: Organic Chemistry 1</t>
  </si>
  <si>
    <t>BIOSCI 0150</t>
  </si>
  <si>
    <t>BIOSCI 0150: Foundations of Biology 1</t>
  </si>
  <si>
    <t>BIOSCI 0160: Foundations of Biology 2</t>
  </si>
  <si>
    <t>BIOENG 1070: Cellular Biology 1</t>
  </si>
  <si>
    <t>BIOENG 1071: Cellular Biology 2</t>
  </si>
  <si>
    <t>BIOENG 1210: Biothermodynamics</t>
  </si>
  <si>
    <t>BIOENG</t>
  </si>
  <si>
    <t>Organic Chemistry 1</t>
  </si>
  <si>
    <t>Organic Chemistry 2</t>
  </si>
  <si>
    <t>Foundations of Biology 1</t>
  </si>
  <si>
    <t>Foundations of Biology 2</t>
  </si>
  <si>
    <t>CHEM 0310</t>
  </si>
  <si>
    <t>CHEM 0320</t>
  </si>
  <si>
    <t>BIOSCI 0160</t>
  </si>
  <si>
    <t>BIOENG 1210</t>
  </si>
  <si>
    <t>BIOENG 1070</t>
  </si>
  <si>
    <t>BIOENG 1071</t>
  </si>
  <si>
    <t>Biothermodynamics</t>
  </si>
  <si>
    <t>Cellular Biology 1</t>
  </si>
  <si>
    <t>Cellular Biology 2</t>
  </si>
  <si>
    <t>Bioengineering Elective 1</t>
  </si>
  <si>
    <t>Bioengineering Elective 2</t>
  </si>
  <si>
    <t>BIOENG Elective 1</t>
  </si>
  <si>
    <t>BIOENG Elective 2</t>
  </si>
  <si>
    <t>CHEM 0320: Organic Chemistry 2</t>
  </si>
  <si>
    <t>CHEM 0120</t>
  </si>
  <si>
    <t>BIOSC 0150</t>
  </si>
  <si>
    <t>ENGR 0012/CHEM 0120/PHYS 0175</t>
  </si>
  <si>
    <t>MATH 0290/PHYS 0175/CHEM 0960</t>
  </si>
  <si>
    <t>Reccomended Minors</t>
  </si>
  <si>
    <t>Minimum Additional Courses</t>
  </si>
  <si>
    <t>Physics Minor (16 credits)</t>
  </si>
  <si>
    <t>Materials Science and Engineering Minor (15 credits)</t>
  </si>
  <si>
    <t xml:space="preserve">Link: </t>
  </si>
  <si>
    <t>Physics Minor Requirements</t>
  </si>
  <si>
    <r>
      <t>Contact:</t>
    </r>
    <r>
      <rPr>
        <sz val="12"/>
        <rFont val="Franklin Gothic Book"/>
        <family val="2"/>
      </rPr>
      <t xml:space="preserve"> </t>
    </r>
  </si>
  <si>
    <t>Michael Wood-Vasey</t>
  </si>
  <si>
    <t>wmwv@pitt.edu</t>
  </si>
  <si>
    <t>Minor Requirements:</t>
  </si>
  <si>
    <t>Credits:</t>
  </si>
  <si>
    <t>PHYS 0174: Physics for Science and Engineering 1</t>
  </si>
  <si>
    <t>PHYS 0175: Physics for Science and Engineering 2</t>
  </si>
  <si>
    <t>PHYS 0219: Basic Laboratory Physics for Science and Engineering</t>
  </si>
  <si>
    <t xml:space="preserve">PHYS 0477: Principles of Modern Physics 1 </t>
  </si>
  <si>
    <t>*utilize an elective</t>
  </si>
  <si>
    <t>MATH 0280: Matrices and Linear Algebra</t>
  </si>
  <si>
    <t>MATH 0290: Differential Equations</t>
  </si>
  <si>
    <t>Materials Science and Engineering Minor Requirements</t>
  </si>
  <si>
    <t>Ian Nettleship</t>
  </si>
  <si>
    <t>nettles@pitt.edu</t>
  </si>
  <si>
    <t>ENGR 0022: Materials Structure and Properties</t>
  </si>
  <si>
    <t>MEMS 0040: Materials and Manufacturing</t>
  </si>
  <si>
    <t>MEMS 1053: Structure of Crystals and Diffraction</t>
  </si>
  <si>
    <t>MEMS 1059: Phase Equilibria in Multi-Component Materials</t>
  </si>
  <si>
    <t>MEMS 1063: Phase Transformations and Microstructure Evolution</t>
  </si>
  <si>
    <r>
      <t>Contact:</t>
    </r>
    <r>
      <rPr>
        <sz val="11"/>
        <rFont val="Franklin Gothic Book"/>
        <family val="2"/>
      </rPr>
      <t xml:space="preserve"> </t>
    </r>
  </si>
  <si>
    <r>
      <t>Minimum Additional Courses:</t>
    </r>
    <r>
      <rPr>
        <sz val="11"/>
        <rFont val="Franklin Gothic Book"/>
        <family val="2"/>
      </rPr>
      <t xml:space="preserve"> </t>
    </r>
  </si>
  <si>
    <t>Bioengineering Minor (16 credits)</t>
  </si>
  <si>
    <t>https://www.engineering.pitt.edu/Departments/Bioengineering/_Content/Programs/Undergraduate/Get-a-Minor/</t>
  </si>
  <si>
    <t>Arash Mahboobin</t>
  </si>
  <si>
    <t>mahboobin@pitt.edu</t>
  </si>
  <si>
    <t>Swanson School of Engineering Minors and Certificates: https://www.engineering.pitt.edu/academics/minors-and-certificates/</t>
  </si>
  <si>
    <t>Recommended Certificates</t>
  </si>
  <si>
    <t>Sustainability Certificate (18 Credits)</t>
  </si>
  <si>
    <t>Sustainability Certificate Requirements</t>
  </si>
  <si>
    <t>David Sanchez</t>
  </si>
  <si>
    <t>david.sanchez@pitt.edu</t>
  </si>
  <si>
    <t>Certificate Requirements:</t>
  </si>
  <si>
    <t>ENGR 1905: Current Issues in Sustainability</t>
  </si>
  <si>
    <t>ENGR 1907:  Sustainability Capstone Experience</t>
  </si>
  <si>
    <t>CEE 1610: Engineering &amp; Sustainable Development </t>
  </si>
  <si>
    <t>Choose elective course</t>
  </si>
  <si>
    <t>Recommended Electives: HIST 1695, 1019, GSWS 1450, ECON 0530, 0360, SA 1340, PS 1542, ENGLIT 1005, 0710</t>
  </si>
  <si>
    <t>Photonics Certificate Requirements</t>
  </si>
  <si>
    <t>David Snoke</t>
  </si>
  <si>
    <t>snoke@pitt.edu</t>
  </si>
  <si>
    <t>CHEM 0960: General Chem for Engineers 1  </t>
  </si>
  <si>
    <t>CHEM 0970: General Chem for Engineers 1  </t>
  </si>
  <si>
    <t>PHYS 0219: Basic Lab Physics for Science &amp; Engineering</t>
  </si>
  <si>
    <t xml:space="preserve">PHYS 0525: Analog and Digital Electronics OR ECE 1212: Electronic Circuit Design Lab </t>
  </si>
  <si>
    <t>*PHYS 1361: Wave Motion and Optics</t>
  </si>
  <si>
    <t>*ECE 1232: Introduction to Lasers &amp; Optical Electronics</t>
  </si>
  <si>
    <t>PHYS 0477: Principles of Modern Physics 1</t>
  </si>
  <si>
    <t xml:space="preserve">*ECE 1266: Applications of Fields &amp; Waves </t>
  </si>
  <si>
    <r>
      <t>Contact:</t>
    </r>
    <r>
      <rPr>
        <sz val="12"/>
        <rFont val="Calibri"/>
        <family val="2"/>
        <scheme val="minor"/>
      </rPr>
      <t xml:space="preserve"> </t>
    </r>
  </si>
  <si>
    <r>
      <t>Minimum Added Courses:</t>
    </r>
    <r>
      <rPr>
        <sz val="12"/>
        <rFont val="Calibri"/>
        <family val="2"/>
        <scheme val="minor"/>
      </rPr>
      <t xml:space="preserve"> </t>
    </r>
  </si>
  <si>
    <t>Engineering Science main page</t>
  </si>
  <si>
    <t xml:space="preserve">https://www.engineering.pitt.edu/departments/mems/undergraduate/engineering-science/ </t>
  </si>
  <si>
    <t>ABET Requirements (for portfolio)</t>
  </si>
  <si>
    <t xml:space="preserve">https://www.abet.org/accreditation/accreditation-criteria/criteria-for-accrediting-engineering-programs-2021-2022/ </t>
  </si>
  <si>
    <t>*PHYS Elective: Pick one: PHYS 0481, 1374, 1375, 1376 or 1378 </t>
  </si>
  <si>
    <t>BIOENG 1086: Bioengineering Seminar for Minors</t>
  </si>
  <si>
    <t xml:space="preserve">Basic Life Science Course </t>
  </si>
  <si>
    <t xml:space="preserve">ENGR 0021: Probability and Statistics for Engineers </t>
  </si>
  <si>
    <t>3 BIOENG Electives Courses</t>
  </si>
  <si>
    <t>Bioengineering Minor (15 credits)</t>
  </si>
  <si>
    <t>Photonics Certificate (46-54 Credits)</t>
  </si>
  <si>
    <t>*ECE 1247: Semiconductor Device Theory OR PHYS 1374: Solid State Physics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</si>
</sst>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44" x14ac:knownFonts="1">
    <font>
      <sz val="12"/>
      <color theme="1"/>
      <name val="Calibri"/>
      <family val="2"/>
      <scheme val="minor"/>
    </font>
    <font>
      <sz val="14"/>
      <name val="Calibri"/>
      <family val="2"/>
      <scheme val="minor"/>
    </font>
    <font>
      <sz val="14"/>
      <color rgb="FF303B42"/>
      <name val="Calibri"/>
      <family val="2"/>
      <scheme val="minor"/>
    </font>
    <font>
      <b/>
      <sz val="14"/>
      <color theme="0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b/>
      <u/>
      <sz val="14"/>
      <name val="Calibri"/>
      <family val="2"/>
      <scheme val="minor"/>
    </font>
    <font>
      <b/>
      <sz val="16"/>
      <name val="Calibri"/>
      <family val="2"/>
      <scheme val="minor"/>
    </font>
    <font>
      <b/>
      <u/>
      <sz val="16"/>
      <name val="Calibri"/>
      <family val="2"/>
      <scheme val="minor"/>
    </font>
    <font>
      <b/>
      <u/>
      <sz val="12"/>
      <name val="Calibri"/>
      <family val="2"/>
      <scheme val="minor"/>
    </font>
    <font>
      <sz val="13"/>
      <color theme="1"/>
      <name val="Calibri"/>
      <family val="2"/>
      <scheme val="minor"/>
    </font>
    <font>
      <i/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1"/>
      <name val="Franklin Gothic Book"/>
      <family val="2"/>
    </font>
    <font>
      <b/>
      <sz val="20"/>
      <color theme="0"/>
      <name val="Franklin Gothic Book"/>
      <family val="2"/>
    </font>
    <font>
      <sz val="14"/>
      <name val="Franklin Gothic Book"/>
      <family val="2"/>
    </font>
    <font>
      <b/>
      <sz val="14"/>
      <name val="Franklin Gothic Book"/>
      <family val="2"/>
    </font>
    <font>
      <b/>
      <sz val="16"/>
      <name val="Franklin Gothic Book"/>
      <family val="2"/>
    </font>
    <font>
      <b/>
      <sz val="12"/>
      <name val="Franklin Gothic Book"/>
      <family val="2"/>
    </font>
    <font>
      <u/>
      <sz val="12"/>
      <color theme="10"/>
      <name val="Arial"/>
      <family val="2"/>
    </font>
    <font>
      <sz val="12"/>
      <name val="Franklin Gothic Book"/>
      <family val="2"/>
    </font>
    <font>
      <b/>
      <u/>
      <sz val="14"/>
      <name val="Franklin Gothic Book"/>
      <family val="2"/>
    </font>
    <font>
      <b/>
      <u/>
      <sz val="12"/>
      <name val="Franklin Gothic Book"/>
      <family val="2"/>
    </font>
    <font>
      <b/>
      <sz val="12"/>
      <color rgb="FFC00000"/>
      <name val="Franklin Gothic Book"/>
      <family val="2"/>
    </font>
    <font>
      <u/>
      <sz val="12"/>
      <color theme="10"/>
      <name val="Franklin Gothic Book"/>
      <family val="2"/>
    </font>
    <font>
      <sz val="12"/>
      <color rgb="FF333333"/>
      <name val="Franklin Gothic Book"/>
      <family val="2"/>
    </font>
    <font>
      <b/>
      <sz val="11"/>
      <name val="Franklin Gothic Book"/>
      <family val="2"/>
    </font>
    <font>
      <u/>
      <sz val="11"/>
      <color theme="10"/>
      <name val="Franklin Gothic Book"/>
      <family val="2"/>
    </font>
    <font>
      <b/>
      <sz val="11"/>
      <color rgb="FFC00000"/>
      <name val="Franklin Gothic Book"/>
      <family val="2"/>
    </font>
    <font>
      <b/>
      <u/>
      <sz val="11"/>
      <name val="Franklin Gothic Book"/>
      <family val="2"/>
    </font>
    <font>
      <sz val="11"/>
      <color rgb="FF333333"/>
      <name val="Franklin Gothic Book"/>
      <family val="2"/>
    </font>
    <font>
      <sz val="10"/>
      <name val="Franklin Gothic Book"/>
      <family val="2"/>
    </font>
    <font>
      <sz val="11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4"/>
      <name val="Calibri"/>
      <family val="2"/>
      <scheme val="minor"/>
    </font>
    <font>
      <sz val="12"/>
      <color rgb="FF333333"/>
      <name val="Calibri"/>
      <family val="2"/>
      <scheme val="minor"/>
    </font>
    <font>
      <i/>
      <sz val="14"/>
      <color rgb="FF000000"/>
      <name val="Calibri"/>
      <family val="2"/>
      <scheme val="minor"/>
    </font>
    <font>
      <b/>
      <sz val="11"/>
      <color theme="1"/>
      <name val="Franklin Gothic Book"/>
      <family val="2"/>
    </font>
  </fonts>
  <fills count="1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E94D5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9D08F"/>
        <bgColor indexed="64"/>
      </patternFill>
    </fill>
    <fill>
      <patternFill patternType="solid">
        <fgColor rgb="FFCB9BEC"/>
        <bgColor indexed="64"/>
      </patternFill>
    </fill>
    <fill>
      <patternFill patternType="solid">
        <fgColor rgb="FFEEA2E1"/>
        <bgColor indexed="64"/>
      </patternFill>
    </fill>
    <fill>
      <patternFill patternType="solid">
        <fgColor rgb="FFE99499"/>
        <bgColor indexed="64"/>
      </patternFill>
    </fill>
    <fill>
      <patternFill patternType="solid">
        <fgColor rgb="FFED9C65"/>
        <bgColor indexed="64"/>
      </patternFill>
    </fill>
    <fill>
      <patternFill patternType="solid">
        <fgColor rgb="FFFFD962"/>
        <bgColor indexed="64"/>
      </patternFill>
    </fill>
    <fill>
      <patternFill patternType="solid">
        <fgColor rgb="FF829AC4"/>
        <bgColor indexed="64"/>
      </patternFill>
    </fill>
    <fill>
      <patternFill patternType="solid">
        <fgColor rgb="FFAD76BE"/>
        <bgColor indexed="64"/>
      </patternFill>
    </fill>
    <fill>
      <patternFill patternType="solid">
        <fgColor rgb="FFB493BE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39997558519241921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01">
    <xf numFmtId="0" fontId="0" fillId="0" borderId="0" xfId="0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11" fillId="0" borderId="19" xfId="0" applyFont="1" applyBorder="1" applyAlignment="1">
      <alignment horizontal="center"/>
    </xf>
    <xf numFmtId="0" fontId="4" fillId="0" borderId="0" xfId="1" applyFill="1" applyBorder="1"/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7" fillId="9" borderId="8" xfId="0" applyFont="1" applyFill="1" applyBorder="1" applyAlignment="1">
      <alignment vertical="center"/>
    </xf>
    <xf numFmtId="0" fontId="7" fillId="10" borderId="8" xfId="0" applyFont="1" applyFill="1" applyBorder="1" applyAlignment="1">
      <alignment vertical="center"/>
    </xf>
    <xf numFmtId="0" fontId="7" fillId="11" borderId="8" xfId="0" applyFont="1" applyFill="1" applyBorder="1" applyAlignment="1">
      <alignment vertical="center"/>
    </xf>
    <xf numFmtId="0" fontId="7" fillId="6" borderId="8" xfId="0" applyFont="1" applyFill="1" applyBorder="1" applyAlignment="1">
      <alignment vertical="center"/>
    </xf>
    <xf numFmtId="0" fontId="7" fillId="12" borderId="8" xfId="0" applyFont="1" applyFill="1" applyBorder="1" applyAlignment="1">
      <alignment vertical="center"/>
    </xf>
    <xf numFmtId="0" fontId="7" fillId="7" borderId="8" xfId="0" applyFont="1" applyFill="1" applyBorder="1" applyAlignment="1">
      <alignment vertical="center"/>
    </xf>
    <xf numFmtId="0" fontId="7" fillId="8" borderId="8" xfId="0" applyFont="1" applyFill="1" applyBorder="1" applyAlignment="1">
      <alignment vertical="center"/>
    </xf>
    <xf numFmtId="0" fontId="7" fillId="8" borderId="8" xfId="0" applyFont="1" applyFill="1" applyBorder="1" applyAlignment="1">
      <alignment horizontal="left" vertical="center"/>
    </xf>
    <xf numFmtId="0" fontId="7" fillId="8" borderId="12" xfId="0" applyFont="1" applyFill="1" applyBorder="1" applyAlignment="1">
      <alignment horizontal="left"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1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0" borderId="0" xfId="0" applyFont="1"/>
    <xf numFmtId="0" fontId="9" fillId="0" borderId="0" xfId="0" applyFont="1"/>
    <xf numFmtId="0" fontId="13" fillId="0" borderId="0" xfId="0" applyFont="1" applyAlignment="1">
      <alignment horizontal="center" vertical="top"/>
    </xf>
    <xf numFmtId="0" fontId="8" fillId="0" borderId="6" xfId="0" applyFont="1" applyBorder="1" applyAlignment="1">
      <alignment horizontal="center" vertical="center"/>
    </xf>
    <xf numFmtId="0" fontId="7" fillId="0" borderId="9" xfId="0" applyFont="1" applyBorder="1" applyAlignment="1">
      <alignment vertical="center"/>
    </xf>
    <xf numFmtId="0" fontId="8" fillId="0" borderId="9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26" xfId="0" applyFont="1" applyBorder="1" applyAlignment="1">
      <alignment horizontal="center" vertical="center"/>
    </xf>
    <xf numFmtId="0" fontId="8" fillId="0" borderId="20" xfId="0" applyFont="1" applyBorder="1" applyAlignment="1">
      <alignment vertical="center"/>
    </xf>
    <xf numFmtId="0" fontId="13" fillId="0" borderId="0" xfId="0" applyFont="1" applyAlignment="1">
      <alignment horizontal="left" vertical="top"/>
    </xf>
    <xf numFmtId="0" fontId="8" fillId="0" borderId="21" xfId="0" applyFont="1" applyBorder="1" applyAlignment="1">
      <alignment vertical="center"/>
    </xf>
    <xf numFmtId="0" fontId="7" fillId="0" borderId="0" xfId="0" applyFont="1" applyAlignment="1">
      <alignment horizontal="left" vertical="top"/>
    </xf>
    <xf numFmtId="0" fontId="9" fillId="0" borderId="0" xfId="0" applyFont="1" applyAlignment="1">
      <alignment vertical="center"/>
    </xf>
    <xf numFmtId="0" fontId="13" fillId="0" borderId="15" xfId="0" applyFont="1" applyBorder="1" applyAlignment="1">
      <alignment horizontal="center" vertical="top"/>
    </xf>
    <xf numFmtId="0" fontId="8" fillId="0" borderId="23" xfId="0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top"/>
    </xf>
    <xf numFmtId="0" fontId="11" fillId="0" borderId="0" xfId="0" applyFont="1" applyAlignment="1">
      <alignment horizontal="center"/>
    </xf>
    <xf numFmtId="0" fontId="7" fillId="0" borderId="0" xfId="0" applyFont="1" applyAlignment="1">
      <alignment horizontal="left" vertical="top" wrapText="1"/>
    </xf>
    <xf numFmtId="0" fontId="12" fillId="0" borderId="0" xfId="0" applyFont="1" applyAlignment="1">
      <alignment horizontal="center"/>
    </xf>
    <xf numFmtId="0" fontId="4" fillId="0" borderId="0" xfId="1" applyFill="1"/>
    <xf numFmtId="0" fontId="7" fillId="0" borderId="0" xfId="0" applyFont="1" applyAlignment="1">
      <alignment horizontal="right"/>
    </xf>
    <xf numFmtId="0" fontId="14" fillId="0" borderId="0" xfId="0" applyFont="1"/>
    <xf numFmtId="0" fontId="16" fillId="0" borderId="0" xfId="0" applyFont="1"/>
    <xf numFmtId="0" fontId="17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8" fillId="0" borderId="0" xfId="0" applyFont="1"/>
    <xf numFmtId="0" fontId="6" fillId="0" borderId="0" xfId="0" applyFont="1" applyAlignment="1">
      <alignment horizontal="center"/>
    </xf>
    <xf numFmtId="0" fontId="11" fillId="0" borderId="3" xfId="0" applyFont="1" applyBorder="1" applyAlignment="1">
      <alignment horizontal="center"/>
    </xf>
    <xf numFmtId="0" fontId="3" fillId="3" borderId="0" xfId="0" applyFont="1" applyFill="1" applyAlignment="1">
      <alignment horizontal="center" vertical="center"/>
    </xf>
    <xf numFmtId="0" fontId="0" fillId="0" borderId="12" xfId="0" applyBorder="1" applyAlignment="1">
      <alignment horizontal="center"/>
    </xf>
    <xf numFmtId="0" fontId="7" fillId="14" borderId="5" xfId="0" applyFont="1" applyFill="1" applyBorder="1" applyAlignment="1">
      <alignment vertical="center"/>
    </xf>
    <xf numFmtId="0" fontId="7" fillId="14" borderId="8" xfId="0" applyFont="1" applyFill="1" applyBorder="1" applyAlignment="1">
      <alignment vertical="center"/>
    </xf>
    <xf numFmtId="0" fontId="19" fillId="0" borderId="0" xfId="0" applyFont="1"/>
    <xf numFmtId="0" fontId="22" fillId="0" borderId="33" xfId="0" applyFont="1" applyBorder="1" applyAlignment="1">
      <alignment horizontal="center"/>
    </xf>
    <xf numFmtId="0" fontId="22" fillId="0" borderId="34" xfId="0" applyFont="1" applyBorder="1" applyAlignment="1">
      <alignment horizontal="center"/>
    </xf>
    <xf numFmtId="0" fontId="22" fillId="0" borderId="37" xfId="0" applyFont="1" applyBorder="1" applyAlignment="1">
      <alignment horizontal="center"/>
    </xf>
    <xf numFmtId="0" fontId="24" fillId="0" borderId="41" xfId="0" applyFont="1" applyBorder="1" applyAlignment="1">
      <alignment horizontal="left"/>
    </xf>
    <xf numFmtId="0" fontId="25" fillId="0" borderId="0" xfId="1" applyFont="1" applyBorder="1"/>
    <xf numFmtId="0" fontId="26" fillId="0" borderId="0" xfId="0" applyFont="1"/>
    <xf numFmtId="0" fontId="26" fillId="0" borderId="42" xfId="0" applyFont="1" applyBorder="1"/>
    <xf numFmtId="0" fontId="24" fillId="0" borderId="0" xfId="0" applyFont="1" applyAlignment="1">
      <alignment horizontal="left"/>
    </xf>
    <xf numFmtId="0" fontId="27" fillId="0" borderId="42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0" fontId="26" fillId="0" borderId="41" xfId="0" applyFont="1" applyBorder="1"/>
    <xf numFmtId="0" fontId="19" fillId="0" borderId="42" xfId="0" applyFont="1" applyBorder="1"/>
    <xf numFmtId="0" fontId="26" fillId="0" borderId="43" xfId="0" applyFont="1" applyBorder="1" applyAlignment="1">
      <alignment horizontal="center"/>
    </xf>
    <xf numFmtId="0" fontId="26" fillId="0" borderId="13" xfId="0" applyFont="1" applyBorder="1" applyAlignment="1">
      <alignment horizontal="center"/>
    </xf>
    <xf numFmtId="0" fontId="26" fillId="0" borderId="13" xfId="0" applyFont="1" applyBorder="1"/>
    <xf numFmtId="0" fontId="26" fillId="0" borderId="16" xfId="0" applyFont="1" applyBorder="1"/>
    <xf numFmtId="0" fontId="19" fillId="0" borderId="0" xfId="0" applyFont="1" applyAlignment="1">
      <alignment horizontal="center"/>
    </xf>
    <xf numFmtId="0" fontId="24" fillId="15" borderId="0" xfId="0" applyFont="1" applyFill="1" applyAlignment="1">
      <alignment horizontal="left"/>
    </xf>
    <xf numFmtId="0" fontId="29" fillId="0" borderId="0" xfId="0" applyFont="1" applyAlignment="1">
      <alignment horizontal="left"/>
    </xf>
    <xf numFmtId="0" fontId="26" fillId="15" borderId="41" xfId="0" applyFont="1" applyFill="1" applyBorder="1"/>
    <xf numFmtId="0" fontId="26" fillId="15" borderId="0" xfId="0" applyFont="1" applyFill="1"/>
    <xf numFmtId="0" fontId="19" fillId="0" borderId="13" xfId="0" applyFont="1" applyBorder="1"/>
    <xf numFmtId="0" fontId="19" fillId="0" borderId="16" xfId="0" applyFont="1" applyBorder="1"/>
    <xf numFmtId="0" fontId="30" fillId="0" borderId="0" xfId="1" applyFont="1" applyBorder="1"/>
    <xf numFmtId="0" fontId="24" fillId="0" borderId="44" xfId="0" applyFont="1" applyBorder="1" applyAlignment="1">
      <alignment horizontal="left"/>
    </xf>
    <xf numFmtId="0" fontId="25" fillId="0" borderId="45" xfId="1" applyFont="1" applyBorder="1"/>
    <xf numFmtId="0" fontId="26" fillId="0" borderId="45" xfId="0" applyFont="1" applyBorder="1"/>
    <xf numFmtId="0" fontId="26" fillId="0" borderId="46" xfId="0" applyFont="1" applyBorder="1"/>
    <xf numFmtId="0" fontId="26" fillId="0" borderId="0" xfId="0" applyFont="1" applyAlignment="1">
      <alignment horizontal="center" vertical="center"/>
    </xf>
    <xf numFmtId="0" fontId="26" fillId="15" borderId="0" xfId="0" applyFont="1" applyFill="1" applyAlignment="1">
      <alignment horizontal="center" vertical="center"/>
    </xf>
    <xf numFmtId="0" fontId="26" fillId="15" borderId="42" xfId="0" applyFont="1" applyFill="1" applyBorder="1"/>
    <xf numFmtId="0" fontId="31" fillId="0" borderId="41" xfId="0" applyFont="1" applyBorder="1"/>
    <xf numFmtId="0" fontId="32" fillId="0" borderId="41" xfId="0" applyFont="1" applyBorder="1" applyAlignment="1">
      <alignment horizontal="left"/>
    </xf>
    <xf numFmtId="0" fontId="33" fillId="0" borderId="0" xfId="1" applyFont="1"/>
    <xf numFmtId="0" fontId="37" fillId="0" borderId="0" xfId="0" applyFont="1"/>
    <xf numFmtId="0" fontId="33" fillId="0" borderId="0" xfId="1" applyFont="1" applyBorder="1"/>
    <xf numFmtId="0" fontId="35" fillId="0" borderId="0" xfId="0" applyFont="1" applyAlignment="1">
      <alignment vertical="center" wrapText="1"/>
    </xf>
    <xf numFmtId="0" fontId="38" fillId="0" borderId="0" xfId="0" applyFont="1"/>
    <xf numFmtId="0" fontId="40" fillId="0" borderId="34" xfId="0" applyFont="1" applyBorder="1" applyAlignment="1">
      <alignment horizontal="center"/>
    </xf>
    <xf numFmtId="0" fontId="40" fillId="0" borderId="37" xfId="0" applyFont="1" applyBorder="1" applyAlignment="1">
      <alignment horizontal="center"/>
    </xf>
    <xf numFmtId="0" fontId="8" fillId="0" borderId="41" xfId="0" applyFont="1" applyBorder="1" applyAlignment="1">
      <alignment horizontal="left"/>
    </xf>
    <xf numFmtId="0" fontId="4" fillId="0" borderId="0" xfId="1" applyBorder="1"/>
    <xf numFmtId="0" fontId="7" fillId="0" borderId="42" xfId="0" applyFont="1" applyBorder="1"/>
    <xf numFmtId="0" fontId="8" fillId="15" borderId="0" xfId="0" applyFont="1" applyFill="1" applyAlignment="1">
      <alignment horizontal="left"/>
    </xf>
    <xf numFmtId="0" fontId="8" fillId="0" borderId="0" xfId="0" applyFont="1" applyAlignment="1">
      <alignment horizontal="left"/>
    </xf>
    <xf numFmtId="0" fontId="10" fillId="0" borderId="42" xfId="0" applyFont="1" applyBorder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0" fontId="7" fillId="15" borderId="41" xfId="0" applyFont="1" applyFill="1" applyBorder="1" applyAlignment="1">
      <alignment horizontal="left" vertical="center"/>
    </xf>
    <xf numFmtId="0" fontId="7" fillId="15" borderId="0" xfId="0" applyFont="1" applyFill="1"/>
    <xf numFmtId="0" fontId="7" fillId="15" borderId="42" xfId="0" applyFont="1" applyFill="1" applyBorder="1"/>
    <xf numFmtId="0" fontId="7" fillId="15" borderId="41" xfId="0" applyFont="1" applyFill="1" applyBorder="1"/>
    <xf numFmtId="0" fontId="7" fillId="15" borderId="42" xfId="0" applyFont="1" applyFill="1" applyBorder="1" applyAlignment="1">
      <alignment horizontal="right" vertical="center"/>
    </xf>
    <xf numFmtId="0" fontId="7" fillId="15" borderId="41" xfId="0" applyFont="1" applyFill="1" applyBorder="1" applyAlignment="1">
      <alignment horizontal="left"/>
    </xf>
    <xf numFmtId="0" fontId="41" fillId="0" borderId="41" xfId="0" applyFont="1" applyBorder="1" applyAlignment="1">
      <alignment horizontal="left"/>
    </xf>
    <xf numFmtId="0" fontId="42" fillId="0" borderId="43" xfId="0" applyFont="1" applyBorder="1"/>
    <xf numFmtId="0" fontId="7" fillId="0" borderId="13" xfId="0" applyFont="1" applyBorder="1"/>
    <xf numFmtId="0" fontId="7" fillId="0" borderId="16" xfId="0" applyFont="1" applyBorder="1"/>
    <xf numFmtId="0" fontId="38" fillId="0" borderId="0" xfId="0" applyFont="1" applyAlignment="1">
      <alignment horizontal="center"/>
    </xf>
    <xf numFmtId="0" fontId="41" fillId="0" borderId="41" xfId="0" applyFont="1" applyBorder="1"/>
    <xf numFmtId="0" fontId="38" fillId="0" borderId="42" xfId="0" applyFont="1" applyBorder="1"/>
    <xf numFmtId="0" fontId="7" fillId="0" borderId="41" xfId="0" applyFont="1" applyBorder="1"/>
    <xf numFmtId="0" fontId="38" fillId="0" borderId="13" xfId="0" applyFont="1" applyBorder="1"/>
    <xf numFmtId="0" fontId="38" fillId="0" borderId="16" xfId="0" applyFont="1" applyBorder="1"/>
    <xf numFmtId="0" fontId="4" fillId="0" borderId="0" xfId="1" applyBorder="1" applyAlignment="1">
      <alignment vertical="center"/>
    </xf>
    <xf numFmtId="0" fontId="13" fillId="0" borderId="0" xfId="0" applyFont="1" applyAlignment="1">
      <alignment horizontal="center" vertical="center" wrapText="1"/>
    </xf>
    <xf numFmtId="0" fontId="38" fillId="15" borderId="0" xfId="0" applyFont="1" applyFill="1"/>
    <xf numFmtId="0" fontId="38" fillId="15" borderId="42" xfId="0" applyFont="1" applyFill="1" applyBorder="1"/>
    <xf numFmtId="0" fontId="7" fillId="0" borderId="43" xfId="0" applyFont="1" applyBorder="1"/>
    <xf numFmtId="0" fontId="39" fillId="4" borderId="46" xfId="0" applyFont="1" applyFill="1" applyBorder="1" applyAlignment="1">
      <alignment horizontal="center"/>
    </xf>
    <xf numFmtId="0" fontId="20" fillId="4" borderId="30" xfId="0" applyFont="1" applyFill="1" applyBorder="1" applyAlignment="1">
      <alignment horizontal="center"/>
    </xf>
    <xf numFmtId="0" fontId="17" fillId="0" borderId="0" xfId="0" applyFont="1"/>
    <xf numFmtId="0" fontId="0" fillId="0" borderId="0" xfId="0" applyAlignment="1">
      <alignment horizontal="left"/>
    </xf>
    <xf numFmtId="0" fontId="4" fillId="0" borderId="0" xfId="1" applyAlignment="1">
      <alignment horizontal="left"/>
    </xf>
    <xf numFmtId="0" fontId="8" fillId="0" borderId="2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164" fontId="8" fillId="0" borderId="14" xfId="0" applyNumberFormat="1" applyFont="1" applyBorder="1" applyAlignment="1">
      <alignment horizontal="center" vertical="center"/>
    </xf>
    <xf numFmtId="164" fontId="8" fillId="0" borderId="16" xfId="0" applyNumberFormat="1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 textRotation="90"/>
    </xf>
    <xf numFmtId="0" fontId="11" fillId="0" borderId="6" xfId="0" applyFont="1" applyBorder="1" applyAlignment="1">
      <alignment horizontal="center" vertical="center" textRotation="90"/>
    </xf>
    <xf numFmtId="0" fontId="11" fillId="0" borderId="10" xfId="0" applyFont="1" applyBorder="1" applyAlignment="1">
      <alignment horizontal="center" vertical="center" textRotation="90"/>
    </xf>
    <xf numFmtId="0" fontId="13" fillId="0" borderId="17" xfId="0" applyFont="1" applyBorder="1" applyAlignment="1">
      <alignment horizontal="left" vertical="top"/>
    </xf>
    <xf numFmtId="0" fontId="7" fillId="0" borderId="18" xfId="0" applyFont="1" applyBorder="1" applyAlignment="1">
      <alignment horizontal="left" vertical="top"/>
    </xf>
    <xf numFmtId="0" fontId="13" fillId="0" borderId="49" xfId="0" applyFont="1" applyBorder="1" applyAlignment="1">
      <alignment horizontal="left" vertical="top"/>
    </xf>
    <xf numFmtId="0" fontId="13" fillId="0" borderId="10" xfId="0" applyFont="1" applyBorder="1" applyAlignment="1">
      <alignment horizontal="left" vertical="top"/>
    </xf>
    <xf numFmtId="0" fontId="13" fillId="0" borderId="18" xfId="0" applyFont="1" applyBorder="1" applyAlignment="1">
      <alignment horizontal="left" vertical="top"/>
    </xf>
    <xf numFmtId="0" fontId="3" fillId="4" borderId="1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8" borderId="0" xfId="0" applyFont="1" applyFill="1" applyAlignment="1">
      <alignment horizontal="center" vertical="center" wrapText="1"/>
    </xf>
    <xf numFmtId="0" fontId="3" fillId="13" borderId="0" xfId="0" applyFont="1" applyFill="1" applyAlignment="1">
      <alignment horizontal="center" vertical="center"/>
    </xf>
    <xf numFmtId="0" fontId="3" fillId="6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/>
    </xf>
    <xf numFmtId="0" fontId="23" fillId="16" borderId="38" xfId="0" applyFont="1" applyFill="1" applyBorder="1" applyAlignment="1">
      <alignment horizontal="center"/>
    </xf>
    <xf numFmtId="0" fontId="23" fillId="16" borderId="39" xfId="0" applyFont="1" applyFill="1" applyBorder="1" applyAlignment="1">
      <alignment horizontal="center"/>
    </xf>
    <xf numFmtId="0" fontId="23" fillId="16" borderId="40" xfId="0" applyFont="1" applyFill="1" applyBorder="1" applyAlignment="1">
      <alignment horizontal="center"/>
    </xf>
    <xf numFmtId="0" fontId="27" fillId="0" borderId="41" xfId="0" applyFont="1" applyBorder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0" fontId="20" fillId="4" borderId="28" xfId="0" applyFont="1" applyFill="1" applyBorder="1" applyAlignment="1">
      <alignment horizontal="center"/>
    </xf>
    <xf numFmtId="0" fontId="20" fillId="4" borderId="29" xfId="0" applyFont="1" applyFill="1" applyBorder="1" applyAlignment="1">
      <alignment horizontal="center"/>
    </xf>
    <xf numFmtId="0" fontId="21" fillId="0" borderId="31" xfId="0" applyFont="1" applyBorder="1" applyAlignment="1">
      <alignment horizontal="left"/>
    </xf>
    <xf numFmtId="0" fontId="21" fillId="0" borderId="32" xfId="0" applyFont="1" applyBorder="1" applyAlignment="1">
      <alignment horizontal="left"/>
    </xf>
    <xf numFmtId="0" fontId="21" fillId="0" borderId="35" xfId="0" applyFont="1" applyBorder="1" applyAlignment="1">
      <alignment horizontal="left"/>
    </xf>
    <xf numFmtId="0" fontId="21" fillId="0" borderId="36" xfId="0" applyFont="1" applyBorder="1" applyAlignment="1">
      <alignment horizontal="left"/>
    </xf>
    <xf numFmtId="0" fontId="11" fillId="16" borderId="38" xfId="0" applyFont="1" applyFill="1" applyBorder="1" applyAlignment="1">
      <alignment horizontal="center"/>
    </xf>
    <xf numFmtId="0" fontId="11" fillId="16" borderId="39" xfId="0" applyFont="1" applyFill="1" applyBorder="1" applyAlignment="1">
      <alignment horizontal="center"/>
    </xf>
    <xf numFmtId="0" fontId="11" fillId="16" borderId="40" xfId="0" applyFont="1" applyFill="1" applyBorder="1" applyAlignment="1">
      <alignment horizontal="center"/>
    </xf>
    <xf numFmtId="0" fontId="10" fillId="0" borderId="41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6" fillId="0" borderId="43" xfId="0" applyFont="1" applyBorder="1" applyAlignment="1"/>
    <xf numFmtId="0" fontId="27" fillId="0" borderId="0" xfId="0" applyFont="1" applyBorder="1" applyAlignment="1">
      <alignment horizontal="center" vertical="center" wrapText="1"/>
    </xf>
    <xf numFmtId="0" fontId="19" fillId="0" borderId="41" xfId="0" applyFont="1" applyBorder="1" applyAlignment="1">
      <alignment horizontal="left"/>
    </xf>
    <xf numFmtId="0" fontId="32" fillId="0" borderId="44" xfId="0" applyFont="1" applyBorder="1" applyAlignment="1">
      <alignment horizontal="left"/>
    </xf>
    <xf numFmtId="0" fontId="33" fillId="0" borderId="45" xfId="1" applyFont="1" applyBorder="1"/>
    <xf numFmtId="0" fontId="19" fillId="0" borderId="45" xfId="0" applyFont="1" applyBorder="1"/>
    <xf numFmtId="0" fontId="19" fillId="0" borderId="46" xfId="0" applyFont="1" applyBorder="1"/>
    <xf numFmtId="0" fontId="19" fillId="0" borderId="0" xfId="0" applyFont="1" applyBorder="1"/>
    <xf numFmtId="0" fontId="34" fillId="0" borderId="0" xfId="0" applyFont="1" applyBorder="1" applyAlignment="1">
      <alignment horizontal="left"/>
    </xf>
    <xf numFmtId="0" fontId="36" fillId="0" borderId="41" xfId="0" applyFont="1" applyBorder="1"/>
    <xf numFmtId="0" fontId="36" fillId="0" borderId="0" xfId="0" applyFont="1" applyBorder="1" applyAlignment="1">
      <alignment horizontal="center" vertical="center"/>
    </xf>
    <xf numFmtId="0" fontId="36" fillId="0" borderId="0" xfId="0" applyFont="1" applyBorder="1"/>
    <xf numFmtId="0" fontId="19" fillId="0" borderId="41" xfId="0" applyFont="1" applyBorder="1"/>
    <xf numFmtId="0" fontId="19" fillId="0" borderId="0" xfId="0" applyFont="1" applyBorder="1" applyAlignment="1">
      <alignment horizontal="center" vertical="center"/>
    </xf>
    <xf numFmtId="0" fontId="19" fillId="0" borderId="43" xfId="0" applyFont="1" applyBorder="1"/>
    <xf numFmtId="0" fontId="19" fillId="0" borderId="13" xfId="0" applyFont="1" applyBorder="1" applyAlignment="1">
      <alignment horizontal="center" vertical="center"/>
    </xf>
    <xf numFmtId="0" fontId="43" fillId="0" borderId="0" xfId="0" applyFont="1" applyBorder="1" applyAlignment="1">
      <alignment horizontal="left"/>
    </xf>
    <xf numFmtId="0" fontId="1" fillId="0" borderId="11" xfId="0" applyFont="1" applyBorder="1" applyAlignment="1">
      <alignment horizontal="left"/>
    </xf>
    <xf numFmtId="0" fontId="1" fillId="0" borderId="52" xfId="0" applyFont="1" applyBorder="1" applyAlignment="1">
      <alignment horizontal="left"/>
    </xf>
    <xf numFmtId="0" fontId="1" fillId="0" borderId="25" xfId="0" applyFont="1" applyBorder="1" applyAlignment="1">
      <alignment horizontal="left"/>
    </xf>
    <xf numFmtId="0" fontId="1" fillId="0" borderId="47" xfId="0" applyFont="1" applyBorder="1" applyAlignment="1">
      <alignment horizontal="left"/>
    </xf>
    <xf numFmtId="0" fontId="1" fillId="0" borderId="48" xfId="0" applyFont="1" applyBorder="1" applyAlignment="1">
      <alignment horizontal="left"/>
    </xf>
    <xf numFmtId="0" fontId="1" fillId="0" borderId="53" xfId="0" applyFont="1" applyBorder="1" applyAlignment="1">
      <alignment horizontal="left"/>
    </xf>
    <xf numFmtId="0" fontId="39" fillId="4" borderId="50" xfId="0" applyFont="1" applyFill="1" applyBorder="1" applyAlignment="1">
      <alignment horizontal="center"/>
    </xf>
    <xf numFmtId="0" fontId="39" fillId="4" borderId="51" xfId="0" applyFont="1" applyFill="1" applyBorder="1" applyAlignment="1">
      <alignment horizontal="center"/>
    </xf>
  </cellXfs>
  <cellStyles count="2">
    <cellStyle name="Hyperlink" xfId="1" builtinId="8"/>
    <cellStyle name="Normal" xfId="0" builtinId="0"/>
  </cellStyles>
  <dxfs count="183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0"/>
      </font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E99499"/>
        </patternFill>
      </fill>
    </dxf>
    <dxf>
      <fill>
        <patternFill>
          <bgColor rgb="FFED9C65"/>
        </patternFill>
      </fill>
    </dxf>
    <dxf>
      <fill>
        <patternFill>
          <bgColor rgb="FFFFD962"/>
        </patternFill>
      </fill>
    </dxf>
    <dxf>
      <fill>
        <patternFill>
          <bgColor rgb="FFFFD962"/>
        </patternFill>
      </fill>
    </dxf>
    <dxf>
      <fill>
        <patternFill>
          <bgColor rgb="FFFFD962"/>
        </patternFill>
      </fill>
    </dxf>
    <dxf>
      <fill>
        <patternFill>
          <bgColor rgb="FFA9D08F"/>
        </patternFill>
      </fill>
    </dxf>
    <dxf>
      <fill>
        <patternFill>
          <bgColor rgb="FFA9D08F"/>
        </patternFill>
      </fill>
    </dxf>
    <dxf>
      <fill>
        <patternFill>
          <bgColor rgb="FF829AC4"/>
        </patternFill>
      </fill>
    </dxf>
    <dxf>
      <fill>
        <patternFill>
          <bgColor rgb="FFCB9BEC"/>
        </patternFill>
      </fill>
    </dxf>
    <dxf>
      <fill>
        <patternFill>
          <bgColor rgb="FFB493BE"/>
        </patternFill>
      </fill>
    </dxf>
    <dxf>
      <fill>
        <patternFill>
          <bgColor rgb="FFE99499"/>
        </patternFill>
      </fill>
    </dxf>
    <dxf>
      <fill>
        <patternFill>
          <bgColor rgb="FFED9C65"/>
        </patternFill>
      </fill>
    </dxf>
    <dxf>
      <fill>
        <patternFill>
          <bgColor rgb="FFFFD962"/>
        </patternFill>
      </fill>
    </dxf>
    <dxf>
      <fill>
        <patternFill>
          <bgColor rgb="FFFFD962"/>
        </patternFill>
      </fill>
    </dxf>
    <dxf>
      <fill>
        <patternFill>
          <bgColor rgb="FFFFD962"/>
        </patternFill>
      </fill>
    </dxf>
    <dxf>
      <fill>
        <patternFill>
          <bgColor rgb="FFA9D08F"/>
        </patternFill>
      </fill>
    </dxf>
    <dxf>
      <fill>
        <patternFill>
          <bgColor rgb="FFA9D08F"/>
        </patternFill>
      </fill>
    </dxf>
    <dxf>
      <fill>
        <patternFill>
          <bgColor rgb="FF829AC4"/>
        </patternFill>
      </fill>
    </dxf>
    <dxf>
      <fill>
        <patternFill>
          <bgColor rgb="FFCB9BEC"/>
        </patternFill>
      </fill>
    </dxf>
    <dxf>
      <fill>
        <patternFill>
          <bgColor rgb="FFEEA2E1"/>
        </patternFill>
      </fill>
    </dxf>
    <dxf>
      <fill>
        <patternFill>
          <bgColor rgb="FFE99499"/>
        </patternFill>
      </fill>
    </dxf>
    <dxf>
      <fill>
        <patternFill>
          <bgColor rgb="FFED9C65"/>
        </patternFill>
      </fill>
    </dxf>
    <dxf>
      <fill>
        <patternFill>
          <bgColor rgb="FFFFD962"/>
        </patternFill>
      </fill>
    </dxf>
    <dxf>
      <fill>
        <patternFill>
          <bgColor rgb="FFFFD962"/>
        </patternFill>
      </fill>
    </dxf>
    <dxf>
      <fill>
        <patternFill>
          <bgColor rgb="FFFFD962"/>
        </patternFill>
      </fill>
    </dxf>
    <dxf>
      <fill>
        <patternFill>
          <bgColor rgb="FFA9D08F"/>
        </patternFill>
      </fill>
    </dxf>
    <dxf>
      <fill>
        <patternFill>
          <bgColor rgb="FFA9D08F"/>
        </patternFill>
      </fill>
    </dxf>
    <dxf>
      <fill>
        <patternFill>
          <bgColor rgb="FF829AC4"/>
        </patternFill>
      </fill>
    </dxf>
    <dxf>
      <fill>
        <patternFill>
          <bgColor rgb="FFCB9BEC"/>
        </patternFill>
      </fill>
    </dxf>
    <dxf>
      <fill>
        <patternFill>
          <bgColor rgb="FFEEA2E1"/>
        </patternFill>
      </fill>
    </dxf>
    <dxf>
      <fill>
        <patternFill>
          <bgColor rgb="FFE99499"/>
        </patternFill>
      </fill>
    </dxf>
    <dxf>
      <fill>
        <patternFill>
          <bgColor rgb="FFED9C65"/>
        </patternFill>
      </fill>
    </dxf>
    <dxf>
      <fill>
        <patternFill>
          <bgColor rgb="FFFFD962"/>
        </patternFill>
      </fill>
    </dxf>
    <dxf>
      <fill>
        <patternFill>
          <bgColor rgb="FFFFD962"/>
        </patternFill>
      </fill>
    </dxf>
    <dxf>
      <fill>
        <patternFill>
          <bgColor rgb="FFFFD962"/>
        </patternFill>
      </fill>
    </dxf>
    <dxf>
      <fill>
        <patternFill>
          <bgColor rgb="FFA9D08F"/>
        </patternFill>
      </fill>
    </dxf>
    <dxf>
      <fill>
        <patternFill>
          <bgColor rgb="FFA9D08F"/>
        </patternFill>
      </fill>
    </dxf>
    <dxf>
      <fill>
        <patternFill>
          <bgColor rgb="FF829AC4"/>
        </patternFill>
      </fill>
    </dxf>
    <dxf>
      <fill>
        <patternFill>
          <bgColor rgb="FFCB9BEC"/>
        </patternFill>
      </fill>
    </dxf>
    <dxf>
      <fill>
        <patternFill>
          <bgColor rgb="FFEEA2E1"/>
        </patternFill>
      </fill>
    </dxf>
    <dxf>
      <fill>
        <patternFill>
          <bgColor rgb="FFE99499"/>
        </patternFill>
      </fill>
    </dxf>
    <dxf>
      <fill>
        <patternFill>
          <bgColor rgb="FFED9C65"/>
        </patternFill>
      </fill>
    </dxf>
    <dxf>
      <fill>
        <patternFill>
          <bgColor rgb="FFFFD962"/>
        </patternFill>
      </fill>
    </dxf>
    <dxf>
      <fill>
        <patternFill>
          <bgColor rgb="FFFFD962"/>
        </patternFill>
      </fill>
    </dxf>
    <dxf>
      <fill>
        <patternFill>
          <bgColor rgb="FFFFD962"/>
        </patternFill>
      </fill>
    </dxf>
    <dxf>
      <fill>
        <patternFill>
          <bgColor rgb="FFA9D08F"/>
        </patternFill>
      </fill>
    </dxf>
    <dxf>
      <fill>
        <patternFill>
          <bgColor rgb="FFA9D08F"/>
        </patternFill>
      </fill>
    </dxf>
    <dxf>
      <fill>
        <patternFill>
          <bgColor rgb="FF829AC4"/>
        </patternFill>
      </fill>
    </dxf>
    <dxf>
      <fill>
        <patternFill>
          <bgColor rgb="FFCB9BEC"/>
        </patternFill>
      </fill>
    </dxf>
    <dxf>
      <fill>
        <patternFill>
          <bgColor rgb="FFEEA2E1"/>
        </patternFill>
      </fill>
    </dxf>
    <dxf>
      <fill>
        <patternFill>
          <bgColor rgb="FFE99499"/>
        </patternFill>
      </fill>
    </dxf>
    <dxf>
      <fill>
        <patternFill>
          <bgColor rgb="FFED9C65"/>
        </patternFill>
      </fill>
    </dxf>
    <dxf>
      <fill>
        <patternFill>
          <bgColor rgb="FFFFD962"/>
        </patternFill>
      </fill>
    </dxf>
    <dxf>
      <fill>
        <patternFill>
          <bgColor rgb="FFFFD962"/>
        </patternFill>
      </fill>
    </dxf>
    <dxf>
      <fill>
        <patternFill>
          <bgColor rgb="FFFFD962"/>
        </patternFill>
      </fill>
    </dxf>
    <dxf>
      <fill>
        <patternFill>
          <bgColor rgb="FFA9D08F"/>
        </patternFill>
      </fill>
    </dxf>
    <dxf>
      <fill>
        <patternFill>
          <bgColor rgb="FFA9D08F"/>
        </patternFill>
      </fill>
    </dxf>
    <dxf>
      <fill>
        <patternFill>
          <bgColor rgb="FF829AC4"/>
        </patternFill>
      </fill>
    </dxf>
    <dxf>
      <fill>
        <patternFill>
          <bgColor rgb="FFCB9BEC"/>
        </patternFill>
      </fill>
    </dxf>
    <dxf>
      <fill>
        <patternFill>
          <bgColor rgb="FFEEA2E1"/>
        </patternFill>
      </fill>
    </dxf>
    <dxf>
      <fill>
        <patternFill>
          <bgColor rgb="FFE99499"/>
        </patternFill>
      </fill>
    </dxf>
    <dxf>
      <fill>
        <patternFill>
          <bgColor rgb="FFED9C65"/>
        </patternFill>
      </fill>
    </dxf>
    <dxf>
      <fill>
        <patternFill>
          <bgColor rgb="FFFFD962"/>
        </patternFill>
      </fill>
    </dxf>
    <dxf>
      <fill>
        <patternFill>
          <bgColor rgb="FFFFD962"/>
        </patternFill>
      </fill>
    </dxf>
    <dxf>
      <fill>
        <patternFill>
          <bgColor rgb="FFFFD962"/>
        </patternFill>
      </fill>
    </dxf>
    <dxf>
      <fill>
        <patternFill>
          <bgColor rgb="FFA9D08F"/>
        </patternFill>
      </fill>
    </dxf>
    <dxf>
      <fill>
        <patternFill>
          <bgColor rgb="FFA9D08F"/>
        </patternFill>
      </fill>
    </dxf>
    <dxf>
      <fill>
        <patternFill>
          <bgColor rgb="FF829AC4"/>
        </patternFill>
      </fill>
    </dxf>
    <dxf>
      <fill>
        <patternFill>
          <bgColor rgb="FFCB9BEC"/>
        </patternFill>
      </fill>
    </dxf>
    <dxf>
      <fill>
        <patternFill>
          <bgColor rgb="FFEEA2E1"/>
        </patternFill>
      </fill>
    </dxf>
    <dxf>
      <fill>
        <patternFill>
          <bgColor rgb="FFE99499"/>
        </patternFill>
      </fill>
    </dxf>
    <dxf>
      <fill>
        <patternFill>
          <bgColor rgb="FFED9C65"/>
        </patternFill>
      </fill>
    </dxf>
    <dxf>
      <fill>
        <patternFill>
          <bgColor rgb="FFFFD962"/>
        </patternFill>
      </fill>
    </dxf>
    <dxf>
      <fill>
        <patternFill>
          <bgColor rgb="FFFFD962"/>
        </patternFill>
      </fill>
    </dxf>
    <dxf>
      <fill>
        <patternFill>
          <bgColor rgb="FFFFD962"/>
        </patternFill>
      </fill>
    </dxf>
    <dxf>
      <fill>
        <patternFill>
          <bgColor rgb="FFA9D08F"/>
        </patternFill>
      </fill>
    </dxf>
    <dxf>
      <fill>
        <patternFill>
          <bgColor rgb="FFA9D08F"/>
        </patternFill>
      </fill>
    </dxf>
    <dxf>
      <fill>
        <patternFill>
          <bgColor rgb="FF829AC4"/>
        </patternFill>
      </fill>
    </dxf>
    <dxf>
      <fill>
        <patternFill>
          <bgColor rgb="FFCB9BEC"/>
        </patternFill>
      </fill>
    </dxf>
    <dxf>
      <fill>
        <patternFill>
          <bgColor rgb="FFEEA2E1"/>
        </patternFill>
      </fill>
    </dxf>
    <dxf>
      <fill>
        <patternFill>
          <bgColor rgb="FFE99499"/>
        </patternFill>
      </fill>
    </dxf>
    <dxf>
      <fill>
        <patternFill>
          <bgColor rgb="FFED9C65"/>
        </patternFill>
      </fill>
    </dxf>
    <dxf>
      <fill>
        <patternFill>
          <bgColor rgb="FFFFD962"/>
        </patternFill>
      </fill>
    </dxf>
    <dxf>
      <fill>
        <patternFill>
          <bgColor rgb="FFFFD962"/>
        </patternFill>
      </fill>
    </dxf>
    <dxf>
      <fill>
        <patternFill>
          <bgColor rgb="FFFFD962"/>
        </patternFill>
      </fill>
    </dxf>
    <dxf>
      <fill>
        <patternFill>
          <bgColor rgb="FFA9D08F"/>
        </patternFill>
      </fill>
    </dxf>
    <dxf>
      <fill>
        <patternFill>
          <bgColor rgb="FFA9D08F"/>
        </patternFill>
      </fill>
    </dxf>
    <dxf>
      <fill>
        <patternFill>
          <bgColor rgb="FF829AC4"/>
        </patternFill>
      </fill>
    </dxf>
    <dxf>
      <fill>
        <patternFill>
          <bgColor rgb="FFCB9BEC"/>
        </patternFill>
      </fill>
    </dxf>
    <dxf>
      <fill>
        <patternFill>
          <bgColor rgb="FFEEA2E1"/>
        </patternFill>
      </fill>
    </dxf>
    <dxf>
      <fill>
        <patternFill>
          <bgColor rgb="FFE99499"/>
        </patternFill>
      </fill>
    </dxf>
    <dxf>
      <fill>
        <patternFill>
          <bgColor rgb="FFED9C65"/>
        </patternFill>
      </fill>
    </dxf>
    <dxf>
      <fill>
        <patternFill>
          <bgColor rgb="FFFFD962"/>
        </patternFill>
      </fill>
    </dxf>
    <dxf>
      <fill>
        <patternFill>
          <bgColor rgb="FFFFD962"/>
        </patternFill>
      </fill>
    </dxf>
    <dxf>
      <fill>
        <patternFill>
          <bgColor rgb="FFFFD962"/>
        </patternFill>
      </fill>
    </dxf>
    <dxf>
      <fill>
        <patternFill>
          <bgColor rgb="FFA9D08F"/>
        </patternFill>
      </fill>
    </dxf>
    <dxf>
      <fill>
        <patternFill>
          <bgColor rgb="FFA9D08F"/>
        </patternFill>
      </fill>
    </dxf>
    <dxf>
      <fill>
        <patternFill>
          <bgColor rgb="FF829AC4"/>
        </patternFill>
      </fill>
    </dxf>
    <dxf>
      <fill>
        <patternFill>
          <bgColor rgb="FFCB9BEC"/>
        </patternFill>
      </fill>
    </dxf>
    <dxf>
      <fill>
        <patternFill>
          <bgColor rgb="FFEEA2E1"/>
        </patternFill>
      </fill>
    </dxf>
    <dxf>
      <fill>
        <patternFill>
          <bgColor rgb="FFE99499"/>
        </patternFill>
      </fill>
    </dxf>
    <dxf>
      <fill>
        <patternFill>
          <bgColor rgb="FFED9C65"/>
        </patternFill>
      </fill>
    </dxf>
    <dxf>
      <fill>
        <patternFill>
          <bgColor rgb="FFFFD962"/>
        </patternFill>
      </fill>
    </dxf>
    <dxf>
      <fill>
        <patternFill>
          <bgColor rgb="FFFFD962"/>
        </patternFill>
      </fill>
    </dxf>
    <dxf>
      <fill>
        <patternFill>
          <bgColor rgb="FFFFD962"/>
        </patternFill>
      </fill>
    </dxf>
    <dxf>
      <fill>
        <patternFill>
          <bgColor rgb="FFA9D08F"/>
        </patternFill>
      </fill>
    </dxf>
    <dxf>
      <fill>
        <patternFill>
          <bgColor rgb="FFA9D08F"/>
        </patternFill>
      </fill>
    </dxf>
    <dxf>
      <fill>
        <patternFill>
          <bgColor rgb="FF829AC4"/>
        </patternFill>
      </fill>
    </dxf>
    <dxf>
      <fill>
        <patternFill>
          <bgColor rgb="FFCB9BEC"/>
        </patternFill>
      </fill>
    </dxf>
    <dxf>
      <fill>
        <patternFill>
          <bgColor rgb="FFEEA2E1"/>
        </patternFill>
      </fill>
    </dxf>
    <dxf>
      <fill>
        <patternFill>
          <bgColor rgb="FFE99499"/>
        </patternFill>
      </fill>
    </dxf>
    <dxf>
      <fill>
        <patternFill>
          <bgColor rgb="FFED9C65"/>
        </patternFill>
      </fill>
    </dxf>
    <dxf>
      <fill>
        <patternFill>
          <bgColor rgb="FFFFD962"/>
        </patternFill>
      </fill>
    </dxf>
    <dxf>
      <fill>
        <patternFill>
          <bgColor rgb="FFFFD962"/>
        </patternFill>
      </fill>
    </dxf>
    <dxf>
      <fill>
        <patternFill>
          <bgColor rgb="FFFFD962"/>
        </patternFill>
      </fill>
    </dxf>
    <dxf>
      <fill>
        <patternFill>
          <bgColor rgb="FFA9D08F"/>
        </patternFill>
      </fill>
    </dxf>
    <dxf>
      <fill>
        <patternFill>
          <bgColor rgb="FFA9D08F"/>
        </patternFill>
      </fill>
    </dxf>
    <dxf>
      <fill>
        <patternFill>
          <bgColor rgb="FF829AC4"/>
        </patternFill>
      </fill>
    </dxf>
    <dxf>
      <fill>
        <patternFill>
          <bgColor rgb="FFCB9BEC"/>
        </patternFill>
      </fill>
    </dxf>
    <dxf>
      <fill>
        <patternFill>
          <bgColor rgb="FFEEA2E1"/>
        </patternFill>
      </fill>
    </dxf>
    <dxf>
      <fill>
        <patternFill>
          <bgColor rgb="FFE99499"/>
        </patternFill>
      </fill>
    </dxf>
    <dxf>
      <fill>
        <patternFill>
          <bgColor rgb="FFED9C65"/>
        </patternFill>
      </fill>
    </dxf>
    <dxf>
      <fill>
        <patternFill>
          <bgColor rgb="FFFFD962"/>
        </patternFill>
      </fill>
    </dxf>
    <dxf>
      <fill>
        <patternFill>
          <bgColor rgb="FFFFD962"/>
        </patternFill>
      </fill>
    </dxf>
    <dxf>
      <fill>
        <patternFill>
          <bgColor rgb="FFFFD962"/>
        </patternFill>
      </fill>
    </dxf>
    <dxf>
      <fill>
        <patternFill>
          <bgColor rgb="FFA9D08F"/>
        </patternFill>
      </fill>
    </dxf>
    <dxf>
      <fill>
        <patternFill>
          <bgColor rgb="FFA9D08F"/>
        </patternFill>
      </fill>
    </dxf>
    <dxf>
      <fill>
        <patternFill>
          <bgColor rgb="FF829AC4"/>
        </patternFill>
      </fill>
    </dxf>
    <dxf>
      <fill>
        <patternFill>
          <bgColor rgb="FFCB9BEC"/>
        </patternFill>
      </fill>
    </dxf>
    <dxf>
      <fill>
        <patternFill>
          <bgColor rgb="FFEEA2E1"/>
        </patternFill>
      </fill>
    </dxf>
    <dxf>
      <fill>
        <patternFill>
          <bgColor rgb="FFE99499"/>
        </patternFill>
      </fill>
    </dxf>
    <dxf>
      <fill>
        <patternFill>
          <bgColor rgb="FFED9C65"/>
        </patternFill>
      </fill>
    </dxf>
    <dxf>
      <fill>
        <patternFill>
          <bgColor rgb="FFFFD962"/>
        </patternFill>
      </fill>
    </dxf>
    <dxf>
      <fill>
        <patternFill>
          <bgColor rgb="FFFFD962"/>
        </patternFill>
      </fill>
    </dxf>
    <dxf>
      <fill>
        <patternFill>
          <bgColor rgb="FFFFD962"/>
        </patternFill>
      </fill>
    </dxf>
    <dxf>
      <fill>
        <patternFill>
          <bgColor rgb="FFA9D08F"/>
        </patternFill>
      </fill>
    </dxf>
    <dxf>
      <fill>
        <patternFill>
          <bgColor rgb="FFA9D08F"/>
        </patternFill>
      </fill>
    </dxf>
    <dxf>
      <fill>
        <patternFill>
          <bgColor rgb="FF829AC4"/>
        </patternFill>
      </fill>
    </dxf>
    <dxf>
      <fill>
        <patternFill>
          <bgColor rgb="FFCB9BEC"/>
        </patternFill>
      </fill>
    </dxf>
    <dxf>
      <fill>
        <patternFill>
          <bgColor rgb="FFEEA2E1"/>
        </patternFill>
      </fill>
    </dxf>
    <dxf>
      <fill>
        <patternFill>
          <bgColor rgb="FFE99499"/>
        </patternFill>
      </fill>
    </dxf>
    <dxf>
      <fill>
        <patternFill>
          <bgColor rgb="FFED9C65"/>
        </patternFill>
      </fill>
    </dxf>
    <dxf>
      <fill>
        <patternFill>
          <bgColor rgb="FFFFD962"/>
        </patternFill>
      </fill>
    </dxf>
    <dxf>
      <fill>
        <patternFill>
          <bgColor rgb="FFFFD962"/>
        </patternFill>
      </fill>
    </dxf>
    <dxf>
      <fill>
        <patternFill>
          <bgColor rgb="FFFFD962"/>
        </patternFill>
      </fill>
    </dxf>
    <dxf>
      <fill>
        <patternFill>
          <bgColor rgb="FFA9D08F"/>
        </patternFill>
      </fill>
    </dxf>
    <dxf>
      <fill>
        <patternFill>
          <bgColor rgb="FFA9D08F"/>
        </patternFill>
      </fill>
    </dxf>
    <dxf>
      <fill>
        <patternFill>
          <bgColor rgb="FF829AC4"/>
        </patternFill>
      </fill>
    </dxf>
    <dxf>
      <fill>
        <patternFill>
          <bgColor rgb="FFCB9BEC"/>
        </patternFill>
      </fill>
    </dxf>
    <dxf>
      <fill>
        <patternFill>
          <bgColor rgb="FFEEA2E1"/>
        </patternFill>
      </fill>
    </dxf>
    <dxf>
      <fill>
        <patternFill>
          <bgColor rgb="FFB493BE"/>
        </patternFill>
      </fill>
    </dxf>
    <dxf>
      <fill>
        <patternFill>
          <bgColor rgb="FFEEA2E1"/>
        </patternFill>
      </fill>
    </dxf>
    <dxf>
      <fill>
        <patternFill>
          <bgColor rgb="FFEEA2E1"/>
        </patternFill>
      </fill>
    </dxf>
    <dxf>
      <font>
        <strike val="0"/>
        <outline val="0"/>
        <shadow val="0"/>
        <vertAlign val="baseline"/>
        <name val="Calibri"/>
        <family val="2"/>
        <scheme val="minor"/>
      </font>
    </dxf>
    <dxf>
      <font>
        <strike val="0"/>
        <outline val="0"/>
        <shadow val="0"/>
        <vertAlign val="baseline"/>
        <name val="Calibri"/>
        <family val="2"/>
        <scheme val="minor"/>
      </font>
    </dxf>
    <dxf>
      <font>
        <strike val="0"/>
        <outline val="0"/>
        <shadow val="0"/>
        <vertAlign val="baseline"/>
        <name val="Calibri"/>
        <family val="2"/>
        <scheme val="minor"/>
      </font>
    </dxf>
    <dxf>
      <font>
        <strike val="0"/>
        <outline val="0"/>
        <shadow val="0"/>
        <vertAlign val="baseline"/>
        <name val="Calibri"/>
        <family val="2"/>
        <scheme val="minor"/>
      </font>
      <alignment horizontal="right" vertical="bottom" textRotation="0" wrapText="0" indent="0" justifyLastLine="0" shrinkToFit="0" readingOrder="0"/>
    </dxf>
    <dxf>
      <font>
        <strike val="0"/>
        <outline val="0"/>
        <shadow val="0"/>
        <vertAlign val="baseline"/>
        <name val="Calibri"/>
        <family val="2"/>
        <scheme val="minor"/>
      </font>
      <alignment horizontal="right" vertical="bottom" textRotation="0" wrapText="0" indent="0" justifyLastLine="0" shrinkToFit="0" readingOrder="0"/>
    </dxf>
    <dxf>
      <font>
        <strike val="0"/>
        <outline val="0"/>
        <shadow val="0"/>
        <vertAlign val="baseline"/>
        <name val="Calibri"/>
        <family val="2"/>
        <scheme val="minor"/>
      </font>
    </dxf>
  </dxfs>
  <tableStyles count="0" defaultTableStyle="TableStyleMedium2" defaultPivotStyle="PivotStyleLight16"/>
  <colors>
    <mruColors>
      <color rgb="FFB493BE"/>
      <color rgb="FFAD76BE"/>
      <color rgb="FFC0977E"/>
      <color rgb="FFEEA2E1"/>
      <color rgb="FFA9D08F"/>
      <color rgb="FFFFE7EE"/>
      <color rgb="FFFADEFF"/>
      <color rgb="FFFFDEF0"/>
      <color rgb="FFF8E5E6"/>
      <color rgb="FFCB9B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0E5F91D-353E-914D-8FFC-9301224F7DB6}" name="Table32" displayName="Table32" comment="Grade/weight 1" ref="AL56:AL70" totalsRowShown="0" headerRowDxfId="182" dataDxfId="181">
  <autoFilter ref="AL56:AL70" xr:uid="{50E5F91D-353E-914D-8FFC-9301224F7DB6}"/>
  <tableColumns count="1">
    <tableColumn id="1" xr3:uid="{D7B90016-6F07-EB4D-9E78-1F4F64760A15}" name="grade" dataDxfId="180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AA471183-6850-FC40-AFEC-9D07F1A518AE}" name="Table25" displayName="Table25" comment="Grade/weight 2" ref="AK56:AK62" totalsRowShown="0" headerRowDxfId="179" dataDxfId="178">
  <autoFilter ref="AK56:AK62" xr:uid="{AA471183-6850-FC40-AFEC-9D07F1A518AE}"/>
  <tableColumns count="1">
    <tableColumn id="1" xr3:uid="{768B09C9-693F-684A-9873-1C135BE53423}" name="weight" dataDxfId="177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abet.org/accreditation/accreditation-criteria/criteria-for-accrediting-engineering-programs-2021-2022/" TargetMode="External"/><Relationship Id="rId1" Type="http://schemas.openxmlformats.org/officeDocument/2006/relationships/hyperlink" Target="https://www.engineering.pitt.edu/departments/mems/undergraduate/engineering-science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mailto:wmwv@pitt.edu" TargetMode="External"/><Relationship Id="rId2" Type="http://schemas.openxmlformats.org/officeDocument/2006/relationships/hyperlink" Target="mailto:mahboobin@pitt.edu" TargetMode="External"/><Relationship Id="rId1" Type="http://schemas.openxmlformats.org/officeDocument/2006/relationships/hyperlink" Target="https://www.engineering.pitt.edu/Departments/Bioengineering/_Content/Programs/Undergraduate/Get-a-Minor/" TargetMode="External"/><Relationship Id="rId6" Type="http://schemas.openxmlformats.org/officeDocument/2006/relationships/hyperlink" Target="https://www.engineering.pitt.edu/departments/mems/undergraduate/materials-science-and-engineering-minor/" TargetMode="External"/><Relationship Id="rId5" Type="http://schemas.openxmlformats.org/officeDocument/2006/relationships/hyperlink" Target="https://www.physicsandastronomy.pitt.edu/undergraduate/majors-minors-and-certificates/minors-and-certificates" TargetMode="External"/><Relationship Id="rId4" Type="http://schemas.openxmlformats.org/officeDocument/2006/relationships/hyperlink" Target="https://www.engineering.pitt.edu/academics/minors-and-certificates/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engineering.pitt.edu/contentassets/be06c328e89c40808df6834d2b10c783/photonics-certificate.pdf" TargetMode="External"/><Relationship Id="rId2" Type="http://schemas.openxmlformats.org/officeDocument/2006/relationships/hyperlink" Target="https://www.engineering.pitt.edu/subsites/centers/mcsi/academics/sustainability/sustainability-requirements/" TargetMode="External"/><Relationship Id="rId1" Type="http://schemas.openxmlformats.org/officeDocument/2006/relationships/hyperlink" Target="mailto:david.sanchez@pitt.ed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511B7F-DD1F-8D47-9EDB-DACC596FC791}">
  <dimension ref="B2:E33"/>
  <sheetViews>
    <sheetView workbookViewId="0">
      <selection activeCell="F17" sqref="F17"/>
    </sheetView>
  </sheetViews>
  <sheetFormatPr baseColWidth="10" defaultColWidth="11" defaultRowHeight="16" x14ac:dyDescent="0.2"/>
  <cols>
    <col min="2" max="2" width="14.5" bestFit="1" customWidth="1"/>
    <col min="3" max="3" width="12" style="1" bestFit="1" customWidth="1"/>
  </cols>
  <sheetData>
    <row r="2" spans="2:5" ht="21" x14ac:dyDescent="0.25">
      <c r="B2" s="48" t="s">
        <v>118</v>
      </c>
    </row>
    <row r="3" spans="2:5" ht="17" x14ac:dyDescent="0.2">
      <c r="C3" s="49" t="s">
        <v>119</v>
      </c>
    </row>
    <row r="4" spans="2:5" x14ac:dyDescent="0.2">
      <c r="D4" t="s">
        <v>120</v>
      </c>
    </row>
    <row r="5" spans="2:5" ht="17" x14ac:dyDescent="0.2">
      <c r="D5" s="46" t="s">
        <v>121</v>
      </c>
    </row>
    <row r="6" spans="2:5" ht="17" x14ac:dyDescent="0.2">
      <c r="E6" s="46" t="s">
        <v>122</v>
      </c>
    </row>
    <row r="8" spans="2:5" ht="17" x14ac:dyDescent="0.2">
      <c r="C8" s="49" t="s">
        <v>123</v>
      </c>
    </row>
    <row r="9" spans="2:5" ht="17" x14ac:dyDescent="0.2">
      <c r="D9" s="46" t="s">
        <v>124</v>
      </c>
    </row>
    <row r="10" spans="2:5" ht="17" x14ac:dyDescent="0.2">
      <c r="D10" s="46" t="s">
        <v>125</v>
      </c>
    </row>
    <row r="11" spans="2:5" ht="17" x14ac:dyDescent="0.2">
      <c r="E11" s="46" t="s">
        <v>134</v>
      </c>
    </row>
    <row r="12" spans="2:5" ht="17" x14ac:dyDescent="0.2">
      <c r="D12" s="47" t="s">
        <v>136</v>
      </c>
    </row>
    <row r="13" spans="2:5" x14ac:dyDescent="0.2">
      <c r="E13" t="s">
        <v>126</v>
      </c>
    </row>
    <row r="14" spans="2:5" ht="17" x14ac:dyDescent="0.2">
      <c r="E14" s="46" t="s">
        <v>135</v>
      </c>
    </row>
    <row r="16" spans="2:5" ht="17" x14ac:dyDescent="0.2">
      <c r="C16" s="49" t="s">
        <v>127</v>
      </c>
    </row>
    <row r="17" spans="2:5" ht="17" x14ac:dyDescent="0.2">
      <c r="D17" s="46" t="s">
        <v>128</v>
      </c>
    </row>
    <row r="18" spans="2:5" ht="17" x14ac:dyDescent="0.2">
      <c r="D18" s="46" t="s">
        <v>125</v>
      </c>
    </row>
    <row r="19" spans="2:5" ht="17" x14ac:dyDescent="0.2">
      <c r="E19" s="46" t="s">
        <v>129</v>
      </c>
    </row>
    <row r="21" spans="2:5" ht="17" x14ac:dyDescent="0.2">
      <c r="C21" s="49" t="s">
        <v>130</v>
      </c>
    </row>
    <row r="22" spans="2:5" ht="17" x14ac:dyDescent="0.2">
      <c r="D22" s="46" t="s">
        <v>131</v>
      </c>
    </row>
    <row r="24" spans="2:5" ht="17" x14ac:dyDescent="0.2">
      <c r="C24" s="49" t="s">
        <v>132</v>
      </c>
    </row>
    <row r="25" spans="2:5" ht="17" x14ac:dyDescent="0.2">
      <c r="D25" s="46" t="s">
        <v>133</v>
      </c>
    </row>
    <row r="28" spans="2:5" ht="21" x14ac:dyDescent="0.25">
      <c r="B28" s="128" t="s">
        <v>107</v>
      </c>
    </row>
    <row r="29" spans="2:5" x14ac:dyDescent="0.2">
      <c r="C29" s="129" t="s">
        <v>240</v>
      </c>
    </row>
    <row r="30" spans="2:5" x14ac:dyDescent="0.2">
      <c r="C30" s="130" t="s">
        <v>241</v>
      </c>
    </row>
    <row r="32" spans="2:5" x14ac:dyDescent="0.2">
      <c r="C32" s="129" t="s">
        <v>242</v>
      </c>
    </row>
    <row r="33" spans="3:3" x14ac:dyDescent="0.2">
      <c r="C33" s="130" t="s">
        <v>243</v>
      </c>
    </row>
  </sheetData>
  <hyperlinks>
    <hyperlink ref="C30" r:id="rId1" xr:uid="{E4776732-0B68-2A40-B0EF-79F1F1B95B50}"/>
    <hyperlink ref="C33" r:id="rId2" xr:uid="{35362B97-703D-0440-BD1B-7E5C99DB5FF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323A1A-806E-724A-ACB2-D26C412332D0}">
  <dimension ref="B1:Z70"/>
  <sheetViews>
    <sheetView zoomScale="50" zoomScaleNormal="50" workbookViewId="0">
      <selection activeCell="M19" sqref="M19"/>
    </sheetView>
  </sheetViews>
  <sheetFormatPr baseColWidth="10" defaultColWidth="8.83203125" defaultRowHeight="21" x14ac:dyDescent="0.25"/>
  <cols>
    <col min="1" max="1" width="10" customWidth="1"/>
    <col min="2" max="2" width="13.5" style="26" customWidth="1"/>
    <col min="3" max="3" width="54.83203125" style="26" bestFit="1" customWidth="1"/>
    <col min="4" max="5" width="9.83203125" style="26" customWidth="1"/>
    <col min="6" max="6" width="12.6640625" style="26" bestFit="1" customWidth="1"/>
    <col min="7" max="7" width="12.6640625" style="26" customWidth="1"/>
    <col min="8" max="8" width="58" style="26" customWidth="1"/>
    <col min="9" max="9" width="8.1640625" style="26" bestFit="1" customWidth="1"/>
    <col min="10" max="10" width="9.83203125" style="26" customWidth="1"/>
    <col min="11" max="11" width="12.6640625" style="26" bestFit="1" customWidth="1"/>
    <col min="12" max="12" width="12.6640625" style="26" customWidth="1"/>
    <col min="13" max="13" width="41.5" style="26" customWidth="1"/>
    <col min="14" max="14" width="8.1640625" style="26" bestFit="1" customWidth="1"/>
    <col min="15" max="15" width="8.83203125" style="26" customWidth="1"/>
    <col min="16" max="16" width="12.6640625" style="26" bestFit="1" customWidth="1"/>
    <col min="17" max="17" width="4.5" customWidth="1"/>
    <col min="18" max="18" width="54.5" customWidth="1"/>
    <col min="19" max="19" width="13" customWidth="1"/>
    <col min="20" max="21" width="4.5" customWidth="1"/>
    <col min="22" max="22" width="14.6640625" style="41" bestFit="1" customWidth="1"/>
    <col min="23" max="24" width="10" style="41" customWidth="1"/>
    <col min="26" max="26" width="9.5" customWidth="1"/>
  </cols>
  <sheetData>
    <row r="1" spans="2:26" s="25" customFormat="1" ht="20" customHeight="1" x14ac:dyDescent="0.2"/>
    <row r="2" spans="2:26" s="25" customFormat="1" ht="20" customHeight="1" x14ac:dyDescent="0.2"/>
    <row r="3" spans="2:26" ht="20" customHeight="1" thickBot="1" x14ac:dyDescent="0.25">
      <c r="B3" s="25"/>
      <c r="C3" s="25"/>
      <c r="D3" s="25"/>
      <c r="E3" s="25"/>
      <c r="F3" s="25"/>
      <c r="G3" s="25"/>
      <c r="V3"/>
      <c r="W3"/>
      <c r="X3"/>
    </row>
    <row r="4" spans="2:26" ht="20" customHeight="1" x14ac:dyDescent="0.2">
      <c r="B4" s="145" t="s">
        <v>6</v>
      </c>
      <c r="C4" s="143" t="s">
        <v>7</v>
      </c>
      <c r="D4" s="136" t="s">
        <v>63</v>
      </c>
      <c r="E4" s="136" t="s">
        <v>0</v>
      </c>
      <c r="F4" s="136" t="s">
        <v>76</v>
      </c>
      <c r="G4" s="27"/>
      <c r="H4" s="143" t="s">
        <v>8</v>
      </c>
      <c r="I4" s="136" t="s">
        <v>63</v>
      </c>
      <c r="J4" s="136" t="s">
        <v>0</v>
      </c>
      <c r="K4" s="136" t="s">
        <v>76</v>
      </c>
      <c r="L4" s="27"/>
      <c r="M4" s="143" t="s">
        <v>9</v>
      </c>
      <c r="N4" s="136" t="s">
        <v>63</v>
      </c>
      <c r="O4" s="136" t="s">
        <v>0</v>
      </c>
      <c r="P4" s="136" t="s">
        <v>76</v>
      </c>
      <c r="R4" s="134" t="s">
        <v>109</v>
      </c>
      <c r="S4" s="136" t="s">
        <v>0</v>
      </c>
      <c r="V4"/>
      <c r="W4"/>
      <c r="X4"/>
    </row>
    <row r="5" spans="2:26" ht="20" customHeight="1" thickBot="1" x14ac:dyDescent="0.25">
      <c r="B5" s="146"/>
      <c r="C5" s="144"/>
      <c r="D5" s="138"/>
      <c r="E5" s="138"/>
      <c r="F5" s="138"/>
      <c r="G5" s="27"/>
      <c r="H5" s="144"/>
      <c r="I5" s="138"/>
      <c r="J5" s="138"/>
      <c r="K5" s="138"/>
      <c r="M5" s="144"/>
      <c r="N5" s="138"/>
      <c r="O5" s="138"/>
      <c r="P5" s="138"/>
      <c r="R5" s="135"/>
      <c r="S5" s="137"/>
      <c r="V5"/>
      <c r="W5"/>
      <c r="X5"/>
    </row>
    <row r="6" spans="2:26" ht="20" customHeight="1" x14ac:dyDescent="0.2">
      <c r="B6" s="146"/>
      <c r="C6" s="29" t="s">
        <v>80</v>
      </c>
      <c r="D6" s="30">
        <v>3</v>
      </c>
      <c r="E6" s="23"/>
      <c r="F6" s="28">
        <f>IF(E6="A+",D6*4,IF(E6="A",D6*4,IF(E6="A-",D6*3.75,IF(E6="B+",D6*3.25,IF(E6="B",D6*3,IF(E6="B-",D6*2.75,IF(E6="C+",D6*2.25,IF(E6="C",D6*2,IF(E6="C-",D6*1.75,IF(E6="D+",D6*1.25,IF(E6="D",D6*1,IF(E6="D-",D6*0.75,0))))))))))))</f>
        <v>0</v>
      </c>
      <c r="G6" s="31"/>
      <c r="H6" s="29" t="s">
        <v>79</v>
      </c>
      <c r="I6" s="30">
        <v>3</v>
      </c>
      <c r="J6" s="23"/>
      <c r="K6" s="28">
        <f>IF(J6="A+",I6*4,IF(J6="A",I6*4,IF(J6="A-",I6*3.75,IF(J6="B+",I6*3.25,IF(J6="B",I6*3,IF(J6="B-",I6*2.75,IF(J6="C+",I6*2.25,IF(J6="C",I6*2,IF(J6="C-",I6*1.75,IF(J6="D+",I6*1.25,IF(J6="D",I6*1,IF(J6="D-",I6*0.75,0))))))))))))</f>
        <v>0</v>
      </c>
      <c r="L6" s="31"/>
      <c r="M6" s="29"/>
      <c r="N6" s="30"/>
      <c r="O6" s="23"/>
      <c r="P6" s="28">
        <f>IF(O6="A+",N6*4,IF(O6="A",N6*4,IF(O6="A-",N6*3.75,IF(O6="B+",N6*3.25,IF(O6="B",N6*3,IF(O6="B-",N6*2.75,IF(O6="C+",N6*2.25,IF(O6="C",N6*2,IF(O6="C-",N6*1.75,IF(O6="D+",N6*1.25,IF(O6="D",N6*1,IF(O6="D-",N6*0.75,0))))))))))))</f>
        <v>0</v>
      </c>
      <c r="R6" s="29"/>
      <c r="S6" s="32"/>
      <c r="V6"/>
      <c r="W6"/>
      <c r="X6"/>
    </row>
    <row r="7" spans="2:26" ht="20" customHeight="1" x14ac:dyDescent="0.2">
      <c r="B7" s="146"/>
      <c r="C7" s="29" t="s">
        <v>58</v>
      </c>
      <c r="D7" s="30">
        <v>3</v>
      </c>
      <c r="E7" s="23"/>
      <c r="F7" s="28">
        <f t="shared" ref="F7:F10" si="0">IF(E7="A+",D7*4,IF(E7="A",D7*4,IF(E7="A-",D7*3.75,IF(E7="B+",D7*3.25,IF(E7="B",D7*3,IF(E7="B-",D7*2.75,IF(E7="C+",D7*2.25,IF(E7="C",D7*2,IF(E7="C-",D7*1.75,IF(E7="D+",D7*1.25,IF(E7="D",D7*1,IF(E7="D-",D7*0.75,0))))))))))))</f>
        <v>0</v>
      </c>
      <c r="G7" s="31" t="s">
        <v>77</v>
      </c>
      <c r="H7" s="29" t="s">
        <v>59</v>
      </c>
      <c r="I7" s="30">
        <v>3</v>
      </c>
      <c r="J7" s="23"/>
      <c r="K7" s="28">
        <f t="shared" ref="K7:K10" si="1">IF(J7="A+",I7*4,IF(J7="A",I7*4,IF(J7="A-",I7*3.75,IF(J7="B+",I7*3.25,IF(J7="B",I7*3,IF(J7="B-",I7*2.75,IF(J7="C+",I7*2.25,IF(J7="C",I7*2,IF(J7="C-",I7*1.75,IF(J7="D+",I7*1.25,IF(J7="D",I7*1,IF(J7="D-",I7*0.75,0))))))))))))</f>
        <v>0</v>
      </c>
      <c r="L7" s="31"/>
      <c r="M7" s="29"/>
      <c r="N7" s="30"/>
      <c r="O7" s="23"/>
      <c r="P7" s="28">
        <f t="shared" ref="P7:P10" si="2">IF(O7="A+",N7*4,IF(O7="A",N7*4,IF(O7="A-",N7*3.75,IF(O7="B+",N7*3.25,IF(O7="B",N7*3,IF(O7="B-",N7*2.75,IF(O7="C+",N7*2.25,IF(O7="C",N7*2,IF(O7="C-",N7*1.75,IF(O7="D+",N7*1.25,IF(O7="D",N7*1,IF(O7="D-",N7*0.75,0))))))))))))</f>
        <v>0</v>
      </c>
      <c r="R7" s="29"/>
      <c r="S7" s="30"/>
      <c r="V7"/>
      <c r="W7"/>
      <c r="X7"/>
    </row>
    <row r="8" spans="2:26" ht="20" customHeight="1" x14ac:dyDescent="0.2">
      <c r="B8" s="146"/>
      <c r="C8" s="29" t="s">
        <v>81</v>
      </c>
      <c r="D8" s="30">
        <v>4</v>
      </c>
      <c r="E8" s="23"/>
      <c r="F8" s="28">
        <f t="shared" si="0"/>
        <v>0</v>
      </c>
      <c r="G8" s="31"/>
      <c r="H8" s="29" t="s">
        <v>116</v>
      </c>
      <c r="I8" s="30">
        <v>4</v>
      </c>
      <c r="J8" s="23"/>
      <c r="K8" s="28">
        <f t="shared" si="1"/>
        <v>0</v>
      </c>
      <c r="L8" s="31"/>
      <c r="M8" s="29"/>
      <c r="N8" s="30"/>
      <c r="O8" s="23"/>
      <c r="P8" s="28">
        <f t="shared" si="2"/>
        <v>0</v>
      </c>
      <c r="R8" s="29"/>
      <c r="S8" s="30"/>
      <c r="V8"/>
      <c r="W8"/>
      <c r="X8"/>
    </row>
    <row r="9" spans="2:26" ht="20" customHeight="1" x14ac:dyDescent="0.2">
      <c r="B9" s="146"/>
      <c r="C9" s="29" t="s">
        <v>53</v>
      </c>
      <c r="D9" s="30">
        <v>4</v>
      </c>
      <c r="E9" s="23"/>
      <c r="F9" s="28">
        <f t="shared" si="0"/>
        <v>0</v>
      </c>
      <c r="G9" s="31"/>
      <c r="H9" s="29" t="s">
        <v>149</v>
      </c>
      <c r="I9" s="30">
        <v>4</v>
      </c>
      <c r="J9" s="23"/>
      <c r="K9" s="28">
        <f t="shared" si="1"/>
        <v>0</v>
      </c>
      <c r="L9" s="31"/>
      <c r="M9" s="29"/>
      <c r="N9" s="30"/>
      <c r="O9" s="23"/>
      <c r="P9" s="28">
        <f t="shared" si="2"/>
        <v>0</v>
      </c>
      <c r="R9" s="29"/>
      <c r="S9" s="30"/>
      <c r="V9"/>
      <c r="W9"/>
      <c r="X9"/>
    </row>
    <row r="10" spans="2:26" ht="20" customHeight="1" x14ac:dyDescent="0.2">
      <c r="B10" s="146"/>
      <c r="C10" s="29" t="s">
        <v>54</v>
      </c>
      <c r="D10" s="30">
        <v>3</v>
      </c>
      <c r="E10" s="23"/>
      <c r="F10" s="28">
        <f t="shared" si="0"/>
        <v>0</v>
      </c>
      <c r="G10" s="31" t="s">
        <v>77</v>
      </c>
      <c r="H10" s="29" t="s">
        <v>55</v>
      </c>
      <c r="I10" s="30">
        <v>3</v>
      </c>
      <c r="J10" s="23"/>
      <c r="K10" s="28">
        <f t="shared" si="1"/>
        <v>0</v>
      </c>
      <c r="L10" s="31"/>
      <c r="M10" s="29"/>
      <c r="N10" s="30"/>
      <c r="O10" s="23"/>
      <c r="P10" s="28">
        <f t="shared" si="2"/>
        <v>0</v>
      </c>
      <c r="R10" s="29"/>
      <c r="S10" s="30"/>
      <c r="V10"/>
      <c r="W10"/>
      <c r="X10"/>
    </row>
    <row r="11" spans="2:26" ht="20" customHeight="1" x14ac:dyDescent="0.2">
      <c r="B11" s="146"/>
      <c r="C11" s="29"/>
      <c r="D11" s="30"/>
      <c r="E11" s="23"/>
      <c r="F11" s="28">
        <f>IF(E11="A+",D11*4,IF(E11="A",D11*4,IF(E11="A-",D11*3.75,IF(E11="B+",D11*3.25,IF(E11="B",D11*3,IF(E11="B-",D11*2.75,IF(E11="C+",D11*2.25,IF(E11="C",D11*2,IF(E11="C-",D11*1.75,IF(E11="D+",D11*1.25,IF(E11="D",D11*1,IF(E11="D-",D11*0.75,0))))))))))))</f>
        <v>0</v>
      </c>
      <c r="G11" s="31"/>
      <c r="H11" s="29"/>
      <c r="I11" s="30"/>
      <c r="J11" s="23"/>
      <c r="K11" s="28">
        <f>IF(J11="A+",I11*4,IF(J11="A",I11*4,IF(J11="A-",I11*3.75,IF(J11="B+",I11*3.25,IF(J11="B",I11*3,IF(J11="B-",I11*2.75,IF(J11="C+",I11*2.25,IF(J11="C",I11*2,IF(J11="C-",I11*1.75,IF(J11="D+",I11*1.25,IF(J11="D",I11*1,IF(J11="D-",I11*0.75,0))))))))))))</f>
        <v>0</v>
      </c>
      <c r="L11" s="31"/>
      <c r="M11" s="29"/>
      <c r="N11" s="30"/>
      <c r="O11" s="23"/>
      <c r="P11" s="28">
        <f>IF(O11="A+",N11*4,IF(O11="A",N11*4,IF(O11="A-",N11*3.75,IF(O11="B+",N11*3.25,IF(O11="B",N11*3,IF(O11="B-",N11*2.75,IF(O11="C+",N11*2.25,IF(O11="C",N11*2,IF(O11="C-",N11*1.75,IF(O11="D+",N11*1.25,IF(O11="D",N11*1,IF(O11="D-",N11*0.75,0))))))))))))</f>
        <v>0</v>
      </c>
      <c r="R11" s="29"/>
      <c r="S11" s="30"/>
      <c r="V11"/>
      <c r="W11"/>
      <c r="X11"/>
    </row>
    <row r="12" spans="2:26" ht="19.5" customHeight="1" x14ac:dyDescent="0.2">
      <c r="B12" s="146"/>
      <c r="C12" s="150" t="s">
        <v>113</v>
      </c>
      <c r="D12" s="33"/>
      <c r="E12" s="131" t="s">
        <v>78</v>
      </c>
      <c r="F12" s="139">
        <f>IFERROR(SUMIF(E6:E11,"&lt;&gt;W",F6:F11)/SUMIF(E6:E11,"&lt;&gt;W",D6:D11)," ")</f>
        <v>0</v>
      </c>
      <c r="G12" s="34"/>
      <c r="H12" s="148" t="s">
        <v>113</v>
      </c>
      <c r="I12" s="33"/>
      <c r="J12" s="131" t="s">
        <v>78</v>
      </c>
      <c r="K12" s="139">
        <f>IFERROR(SUMIF(J6:J11,"&lt;&gt;W",K6:K11)/SUMIF(J6:J11,"&lt;&gt;W",I6:I11)," ")</f>
        <v>0</v>
      </c>
      <c r="L12" s="34"/>
      <c r="M12" s="148" t="s">
        <v>113</v>
      </c>
      <c r="N12" s="141" t="s">
        <v>78</v>
      </c>
      <c r="O12" s="131"/>
      <c r="P12" s="139" t="str">
        <f>IFERROR(SUMIF(O6:O11,"&lt;&gt;W",P6:P11)/SUMIF(O6:O11,"&lt;&gt;W",N6:N11)," ")</f>
        <v xml:space="preserve"> </v>
      </c>
      <c r="R12" s="29"/>
      <c r="S12" s="30"/>
      <c r="V12"/>
      <c r="W12"/>
      <c r="X12"/>
      <c r="Z12" t="s">
        <v>77</v>
      </c>
    </row>
    <row r="13" spans="2:26" ht="20" customHeight="1" thickBot="1" x14ac:dyDescent="0.25">
      <c r="B13" s="147"/>
      <c r="C13" s="151"/>
      <c r="D13" s="35"/>
      <c r="E13" s="133"/>
      <c r="F13" s="140"/>
      <c r="G13" s="36"/>
      <c r="H13" s="152"/>
      <c r="I13" s="35"/>
      <c r="J13" s="133"/>
      <c r="K13" s="140"/>
      <c r="L13" s="36"/>
      <c r="M13" s="149"/>
      <c r="N13" s="142"/>
      <c r="O13" s="133"/>
      <c r="P13" s="140"/>
      <c r="R13" s="29"/>
      <c r="S13" s="30"/>
      <c r="V13"/>
      <c r="W13"/>
      <c r="X13"/>
    </row>
    <row r="14" spans="2:26" ht="20" customHeight="1" thickBot="1" x14ac:dyDescent="0.25">
      <c r="B14" s="31"/>
      <c r="C14" s="31"/>
      <c r="D14" s="31"/>
      <c r="E14" s="31"/>
      <c r="F14" s="31"/>
      <c r="G14" s="31"/>
      <c r="H14" s="37"/>
      <c r="I14" s="37"/>
      <c r="J14" s="37"/>
      <c r="K14" s="37"/>
      <c r="L14" s="37"/>
      <c r="M14" s="37"/>
      <c r="N14" s="37"/>
      <c r="O14" s="37"/>
      <c r="P14" s="37"/>
      <c r="R14" s="29"/>
      <c r="S14" s="30"/>
      <c r="V14"/>
      <c r="W14"/>
      <c r="X14"/>
    </row>
    <row r="15" spans="2:26" ht="20" customHeight="1" x14ac:dyDescent="0.2">
      <c r="B15" s="145" t="s">
        <v>13</v>
      </c>
      <c r="C15" s="143" t="s">
        <v>7</v>
      </c>
      <c r="D15" s="136" t="s">
        <v>63</v>
      </c>
      <c r="E15" s="136" t="s">
        <v>0</v>
      </c>
      <c r="F15" s="136" t="s">
        <v>76</v>
      </c>
      <c r="G15" s="38"/>
      <c r="H15" s="143" t="s">
        <v>8</v>
      </c>
      <c r="I15" s="136" t="s">
        <v>63</v>
      </c>
      <c r="J15" s="136" t="s">
        <v>0</v>
      </c>
      <c r="K15" s="136" t="s">
        <v>76</v>
      </c>
      <c r="L15" s="27"/>
      <c r="M15" s="143" t="s">
        <v>9</v>
      </c>
      <c r="N15" s="136" t="s">
        <v>63</v>
      </c>
      <c r="O15" s="136" t="s">
        <v>0</v>
      </c>
      <c r="P15" s="136" t="s">
        <v>76</v>
      </c>
      <c r="R15" s="29"/>
      <c r="S15" s="30"/>
      <c r="V15"/>
      <c r="W15"/>
      <c r="X15"/>
    </row>
    <row r="16" spans="2:26" ht="20" customHeight="1" x14ac:dyDescent="0.2">
      <c r="B16" s="146"/>
      <c r="C16" s="144"/>
      <c r="D16" s="138"/>
      <c r="E16" s="138"/>
      <c r="F16" s="138"/>
      <c r="G16" s="27"/>
      <c r="H16" s="144"/>
      <c r="I16" s="138"/>
      <c r="J16" s="138"/>
      <c r="K16" s="138"/>
      <c r="M16" s="144"/>
      <c r="N16" s="138"/>
      <c r="O16" s="138"/>
      <c r="P16" s="138"/>
      <c r="R16" s="29"/>
      <c r="S16" s="30"/>
      <c r="V16"/>
      <c r="W16"/>
      <c r="X16"/>
    </row>
    <row r="17" spans="2:24" ht="20" customHeight="1" x14ac:dyDescent="0.2">
      <c r="B17" s="146"/>
      <c r="C17" s="29" t="s">
        <v>39</v>
      </c>
      <c r="D17" s="30">
        <v>4</v>
      </c>
      <c r="E17" s="23"/>
      <c r="F17" s="28">
        <f>IF(E17="A+",D17*4,IF(E17="A",D17*4,IF(E17="A-",D17*3.75,IF(E17="B+",D17*3.25,IF(E17="B",D17*3,IF(E17="B-",D17*2.75,IF(E17="C+",D17*2.25,IF(E17="C",D17*2,IF(E17="C-",D17*1.75,IF(E17="D+",D17*1.25,IF(E17="D",D17*1,IF(E17="D-",D17*0.75,0))))))))))))</f>
        <v>0</v>
      </c>
      <c r="G17" s="31"/>
      <c r="H17" s="29" t="s">
        <v>60</v>
      </c>
      <c r="I17" s="30">
        <v>3</v>
      </c>
      <c r="J17" s="23"/>
      <c r="K17" s="28">
        <f>IF(J17="A+",I17*4,IF(J17="A",I17*4,IF(J17="A-",I17*3.75,IF(J17="B+",I17*3.25,IF(J17="B",I17*3,IF(J17="B-",I17*2.75,IF(J17="C+",I17*2.25,IF(J17="C",I17*2,IF(J17="C-",I17*1.75,IF(J17="D+",I17*1.25,IF(J17="D",I17*1,IF(J17="D-",I17*0.75,0))))))))))))</f>
        <v>0</v>
      </c>
      <c r="L17" s="31"/>
      <c r="M17" s="29"/>
      <c r="N17" s="30"/>
      <c r="O17" s="23"/>
      <c r="P17" s="28">
        <f>IF(O17="A+",N17*4,IF(O17="A",N17*4,IF(O17="A-",N17*3.75,IF(O17="B+",N17*3.25,IF(O17="B",N17*3,IF(O17="B-",N17*2.75,IF(O17="C+",N17*2.25,IF(O17="C",N17*2,IF(O17="C-",N17*1.75,IF(O17="D+",N17*1.25,IF(O17="D",N17*1,IF(O17="D-",N17*0.75,0))))))))))))</f>
        <v>0</v>
      </c>
      <c r="R17" s="29"/>
      <c r="S17" s="30"/>
      <c r="V17"/>
      <c r="W17"/>
      <c r="X17"/>
    </row>
    <row r="18" spans="2:24" ht="20" customHeight="1" x14ac:dyDescent="0.2">
      <c r="B18" s="146"/>
      <c r="C18" s="29" t="s">
        <v>40</v>
      </c>
      <c r="D18" s="30">
        <v>3</v>
      </c>
      <c r="E18" s="23"/>
      <c r="F18" s="28">
        <f t="shared" ref="F18:F21" si="3">IF(E18="A+",D18*4,IF(E18="A",D18*4,IF(E18="A-",D18*3.75,IF(E18="B+",D18*3.25,IF(E18="B",D18*3,IF(E18="B-",D18*2.75,IF(E18="C+",D18*2.25,IF(E18="C",D18*2,IF(E18="C-",D18*1.75,IF(E18="D+",D18*1.25,IF(E18="D",D18*1,IF(E18="D-",D18*0.75,0))))))))))))</f>
        <v>0</v>
      </c>
      <c r="G18" s="31"/>
      <c r="H18" s="29" t="s">
        <v>117</v>
      </c>
      <c r="I18" s="30">
        <v>4</v>
      </c>
      <c r="J18" s="23"/>
      <c r="K18" s="28">
        <f t="shared" ref="K18:K21" si="4">IF(J18="A+",I18*4,IF(J18="A",I18*4,IF(J18="A-",I18*3.75,IF(J18="B+",I18*3.25,IF(J18="B",I18*3,IF(J18="B-",I18*2.75,IF(J18="C+",I18*2.25,IF(J18="C",I18*2,IF(J18="C-",I18*1.75,IF(J18="D+",I18*1.25,IF(J18="D",I18*1,IF(J18="D-",I18*0.75,0))))))))))))</f>
        <v>0</v>
      </c>
      <c r="L18" s="31"/>
      <c r="M18" s="29"/>
      <c r="N18" s="30"/>
      <c r="O18" s="23"/>
      <c r="P18" s="28">
        <f t="shared" ref="P18:P21" si="5">IF(O18="A+",N18*4,IF(O18="A",N18*4,IF(O18="A-",N18*3.75,IF(O18="B+",N18*3.25,IF(O18="B",N18*3,IF(O18="B-",N18*2.75,IF(O18="C+",N18*2.25,IF(O18="C",N18*2,IF(O18="C-",N18*1.75,IF(O18="D+",N18*1.25,IF(O18="D",N18*1,IF(O18="D-",N18*0.75,0))))))))))))</f>
        <v>0</v>
      </c>
      <c r="R18" s="29"/>
      <c r="S18" s="30"/>
      <c r="V18"/>
      <c r="W18"/>
      <c r="X18"/>
    </row>
    <row r="19" spans="2:24" ht="20" customHeight="1" x14ac:dyDescent="0.2">
      <c r="B19" s="146"/>
      <c r="C19" s="29" t="s">
        <v>61</v>
      </c>
      <c r="D19" s="30">
        <v>3</v>
      </c>
      <c r="E19" s="23"/>
      <c r="F19" s="28">
        <f t="shared" si="3"/>
        <v>0</v>
      </c>
      <c r="G19" s="31"/>
      <c r="H19" s="29" t="s">
        <v>10</v>
      </c>
      <c r="I19" s="30">
        <v>3</v>
      </c>
      <c r="J19" s="23"/>
      <c r="K19" s="28">
        <f t="shared" si="4"/>
        <v>0</v>
      </c>
      <c r="L19" s="31"/>
      <c r="M19" s="29"/>
      <c r="N19" s="30"/>
      <c r="O19" s="23"/>
      <c r="P19" s="28">
        <f t="shared" si="5"/>
        <v>0</v>
      </c>
      <c r="R19" s="29"/>
      <c r="S19" s="30"/>
      <c r="V19"/>
      <c r="W19"/>
      <c r="X19"/>
    </row>
    <row r="20" spans="2:24" ht="20" customHeight="1" x14ac:dyDescent="0.2">
      <c r="B20" s="146"/>
      <c r="C20" s="29" t="s">
        <v>52</v>
      </c>
      <c r="D20" s="30">
        <v>3</v>
      </c>
      <c r="E20" s="23"/>
      <c r="F20" s="28">
        <f t="shared" si="3"/>
        <v>0</v>
      </c>
      <c r="G20" s="31"/>
      <c r="H20" s="29" t="s">
        <v>159</v>
      </c>
      <c r="I20" s="30">
        <v>3</v>
      </c>
      <c r="J20" s="23"/>
      <c r="K20" s="28">
        <f t="shared" si="4"/>
        <v>0</v>
      </c>
      <c r="L20" s="31"/>
      <c r="M20" s="29"/>
      <c r="N20" s="30"/>
      <c r="O20" s="23"/>
      <c r="P20" s="28">
        <f t="shared" si="5"/>
        <v>0</v>
      </c>
      <c r="R20" s="29"/>
      <c r="S20" s="30"/>
      <c r="V20"/>
      <c r="W20"/>
      <c r="X20"/>
    </row>
    <row r="21" spans="2:24" ht="20" customHeight="1" x14ac:dyDescent="0.2">
      <c r="B21" s="146"/>
      <c r="C21" s="29" t="s">
        <v>153</v>
      </c>
      <c r="D21" s="30">
        <v>3</v>
      </c>
      <c r="E21" s="23"/>
      <c r="F21" s="28">
        <f t="shared" si="3"/>
        <v>0</v>
      </c>
      <c r="G21" s="31" t="s">
        <v>77</v>
      </c>
      <c r="H21" s="29" t="s">
        <v>178</v>
      </c>
      <c r="I21" s="30">
        <v>3</v>
      </c>
      <c r="J21" s="23"/>
      <c r="K21" s="28">
        <f t="shared" si="4"/>
        <v>0</v>
      </c>
      <c r="L21" s="31"/>
      <c r="M21" s="29"/>
      <c r="N21" s="30"/>
      <c r="O21" s="23"/>
      <c r="P21" s="28">
        <f t="shared" si="5"/>
        <v>0</v>
      </c>
      <c r="R21" s="29"/>
      <c r="S21" s="30"/>
      <c r="V21"/>
      <c r="W21"/>
      <c r="X21"/>
    </row>
    <row r="22" spans="2:24" ht="20" customHeight="1" x14ac:dyDescent="0.2">
      <c r="B22" s="146"/>
      <c r="C22" s="29"/>
      <c r="D22" s="30"/>
      <c r="E22" s="23"/>
      <c r="F22" s="28">
        <f>IF(E22="A+",D22*4,IF(E22="A",D22*4,IF(E22="A-",D22*3.75,IF(E22="B+",D22*3.25,IF(E22="B",D22*3,IF(E22="B-",D22*2.75,IF(E22="C+",D22*2.25,IF(E22="C",D22*2,IF(E22="C-",D22*1.75,IF(E22="D+",D22*1.25,IF(E22="D",D22*1,IF(E22="D-",D22*0.75,0))))))))))))</f>
        <v>0</v>
      </c>
      <c r="G22" s="31"/>
      <c r="H22" s="29"/>
      <c r="I22" s="30"/>
      <c r="J22" s="23"/>
      <c r="K22" s="28">
        <f>IF(J22="A+",I22*4,IF(J22="A",I22*4,IF(J22="A-",I22*3.75,IF(J22="B+",I22*3.25,IF(J22="B",I22*3,IF(J22="B-",I22*2.75,IF(J22="C+",I22*2.25,IF(J22="C",I22*2,IF(J22="C-",I22*1.75,IF(J22="D+",I22*1.25,IF(J22="D",I22*1,IF(J22="D-",I22*0.75,0))))))))))))</f>
        <v>0</v>
      </c>
      <c r="L22" s="31"/>
      <c r="M22" s="29"/>
      <c r="N22" s="30"/>
      <c r="O22" s="23"/>
      <c r="P22" s="28">
        <f>IF(O22="A+",N22*4,IF(O22="A",N22*4,IF(O22="A-",N22*3.75,IF(O22="B+",N22*3.25,IF(O22="B",N22*3,IF(O22="B-",N22*2.75,IF(O22="C+",N22*2.25,IF(O22="C",N22*2,IF(O22="C-",N22*1.75,IF(O22="D+",N22*1.25,IF(O22="D",N22*1,IF(O22="D-",N22*0.75,0))))))))))))</f>
        <v>0</v>
      </c>
      <c r="R22" s="29"/>
      <c r="S22" s="30"/>
      <c r="V22"/>
      <c r="W22"/>
      <c r="X22"/>
    </row>
    <row r="23" spans="2:24" ht="20" customHeight="1" x14ac:dyDescent="0.2">
      <c r="B23" s="146"/>
      <c r="C23" s="150" t="s">
        <v>113</v>
      </c>
      <c r="D23" s="33"/>
      <c r="E23" s="131" t="s">
        <v>78</v>
      </c>
      <c r="F23" s="139">
        <f>IFERROR(SUMIF(E17:E22,"&lt;&gt;W",F17:F22)/SUMIF(E17:E22,"&lt;&gt;W",D17:D22)," ")</f>
        <v>0</v>
      </c>
      <c r="G23" s="34"/>
      <c r="H23" s="148" t="s">
        <v>113</v>
      </c>
      <c r="I23" s="33"/>
      <c r="J23" s="131" t="s">
        <v>78</v>
      </c>
      <c r="K23" s="139">
        <f>IFERROR(SUMIF(J17:J22,"&lt;&gt;W",K17:K22)/SUMIF(J17:J22,"&lt;&gt;W",I17:I22)," ")</f>
        <v>0</v>
      </c>
      <c r="L23" s="34"/>
      <c r="M23" s="148" t="s">
        <v>113</v>
      </c>
      <c r="N23" s="141" t="s">
        <v>78</v>
      </c>
      <c r="O23" s="131"/>
      <c r="P23" s="139" t="str">
        <f>IFERROR(SUMIF(O17:O22,"&lt;&gt;W",P17:P22)/SUMIF(O17:O22,"&lt;&gt;W",N17:N22)," ")</f>
        <v xml:space="preserve"> </v>
      </c>
      <c r="R23" s="29"/>
      <c r="S23" s="30"/>
      <c r="V23"/>
      <c r="W23"/>
      <c r="X23"/>
    </row>
    <row r="24" spans="2:24" ht="20" customHeight="1" thickBot="1" x14ac:dyDescent="0.25">
      <c r="B24" s="147"/>
      <c r="C24" s="151"/>
      <c r="D24" s="35"/>
      <c r="E24" s="133"/>
      <c r="F24" s="140"/>
      <c r="G24" s="36"/>
      <c r="H24" s="152"/>
      <c r="I24" s="35"/>
      <c r="J24" s="133"/>
      <c r="K24" s="140"/>
      <c r="L24" s="36"/>
      <c r="M24" s="149"/>
      <c r="N24" s="142"/>
      <c r="O24" s="133"/>
      <c r="P24" s="140"/>
      <c r="R24" s="29"/>
      <c r="S24" s="39"/>
      <c r="V24"/>
      <c r="W24"/>
      <c r="X24"/>
    </row>
    <row r="25" spans="2:24" ht="20" customHeight="1" thickBot="1" x14ac:dyDescent="0.25">
      <c r="B25" s="31"/>
      <c r="C25" s="31"/>
      <c r="D25" s="31"/>
      <c r="E25" s="31"/>
      <c r="F25" s="31"/>
      <c r="G25" s="31"/>
      <c r="H25" s="37"/>
      <c r="I25" s="37"/>
      <c r="J25" s="37"/>
      <c r="K25" s="37"/>
      <c r="L25" s="37"/>
      <c r="M25" s="37"/>
      <c r="N25" s="37"/>
      <c r="O25" s="37"/>
      <c r="P25" s="37"/>
      <c r="V25"/>
      <c r="W25"/>
      <c r="X25"/>
    </row>
    <row r="26" spans="2:24" ht="20" customHeight="1" x14ac:dyDescent="0.2">
      <c r="B26" s="145" t="s">
        <v>14</v>
      </c>
      <c r="C26" s="143" t="s">
        <v>7</v>
      </c>
      <c r="D26" s="136" t="s">
        <v>63</v>
      </c>
      <c r="E26" s="136" t="s">
        <v>0</v>
      </c>
      <c r="F26" s="136" t="s">
        <v>76</v>
      </c>
      <c r="G26" s="40"/>
      <c r="H26" s="143" t="s">
        <v>8</v>
      </c>
      <c r="I26" s="136" t="s">
        <v>63</v>
      </c>
      <c r="J26" s="136" t="s">
        <v>0</v>
      </c>
      <c r="K26" s="136" t="s">
        <v>76</v>
      </c>
      <c r="L26" s="27"/>
      <c r="M26" s="143" t="s">
        <v>9</v>
      </c>
      <c r="N26" s="136" t="s">
        <v>63</v>
      </c>
      <c r="O26" s="136" t="s">
        <v>0</v>
      </c>
      <c r="P26" s="136" t="s">
        <v>76</v>
      </c>
      <c r="V26"/>
      <c r="W26"/>
      <c r="X26"/>
    </row>
    <row r="27" spans="2:24" ht="20" customHeight="1" x14ac:dyDescent="0.2">
      <c r="B27" s="146"/>
      <c r="C27" s="144"/>
      <c r="D27" s="138"/>
      <c r="E27" s="138"/>
      <c r="F27" s="138"/>
      <c r="G27" s="27"/>
      <c r="H27" s="144"/>
      <c r="I27" s="138"/>
      <c r="J27" s="138"/>
      <c r="K27" s="138"/>
      <c r="M27" s="144"/>
      <c r="N27" s="138"/>
      <c r="O27" s="138"/>
      <c r="P27" s="138"/>
      <c r="V27"/>
      <c r="W27"/>
      <c r="X27"/>
    </row>
    <row r="28" spans="2:24" ht="20" customHeight="1" x14ac:dyDescent="0.2">
      <c r="B28" s="146"/>
      <c r="C28" s="29"/>
      <c r="D28" s="30"/>
      <c r="E28" s="23"/>
      <c r="F28" s="28">
        <f>IF(E28="A+",D28*4,IF(E28="A",D28*4,IF(E28="A-",D28*3.75,IF(E28="B+",D28*3.25,IF(E28="B",D28*3,IF(E28="B-",D28*2.75,IF(E28="C+",D28*2.25,IF(E28="C",D28*2,IF(E28="C-",D28*1.75,IF(E28="D+",D28*1.25,IF(E28="D",D28*1,IF(E28="D-",D28*0.75,0))))))))))))</f>
        <v>0</v>
      </c>
      <c r="G28" s="31"/>
      <c r="H28" s="29"/>
      <c r="I28" s="30"/>
      <c r="J28" s="23"/>
      <c r="K28" s="28">
        <f>IF(J28="A+",I28*4,IF(J28="A",I28*4,IF(J28="A-",I28*3.75,IF(J28="B+",I28*3.25,IF(J28="B",I28*3,IF(J28="B-",I28*2.75,IF(J28="C+",I28*2.25,IF(J28="C",I28*2,IF(J28="C-",I28*1.75,IF(J28="D+",I28*1.25,IF(J28="D",I28*1,IF(J28="D-",I28*0.75,0))))))))))))</f>
        <v>0</v>
      </c>
      <c r="L28" s="31"/>
      <c r="M28" s="29"/>
      <c r="N28" s="30"/>
      <c r="O28" s="23"/>
      <c r="P28" s="28">
        <f>IF(O28="A+",N28*4,IF(O28="A",N28*4,IF(O28="A-",N28*3.75,IF(O28="B+",N28*3.25,IF(O28="B",N28*3,IF(O28="B-",N28*2.75,IF(O28="C+",N28*2.25,IF(O28="C",N28*2,IF(O28="C-",N28*1.75,IF(O28="D+",N28*1.25,IF(O28="D",N28*1,IF(O28="D-",N28*0.75,0))))))))))))</f>
        <v>0</v>
      </c>
      <c r="V28"/>
      <c r="W28"/>
      <c r="X28"/>
    </row>
    <row r="29" spans="2:24" ht="20" customHeight="1" x14ac:dyDescent="0.2">
      <c r="B29" s="146"/>
      <c r="C29" s="29"/>
      <c r="D29" s="30"/>
      <c r="E29" s="23"/>
      <c r="F29" s="28">
        <f t="shared" ref="F29:F32" si="6">IF(E29="A+",D29*4,IF(E29="A",D29*4,IF(E29="A-",D29*3.75,IF(E29="B+",D29*3.25,IF(E29="B",D29*3,IF(E29="B-",D29*2.75,IF(E29="C+",D29*2.25,IF(E29="C",D29*2,IF(E29="C-",D29*1.75,IF(E29="D+",D29*1.25,IF(E29="D",D29*1,IF(E29="D-",D29*0.75,0))))))))))))</f>
        <v>0</v>
      </c>
      <c r="G29" s="31"/>
      <c r="H29" s="29"/>
      <c r="I29" s="30"/>
      <c r="J29" s="23"/>
      <c r="K29" s="28">
        <f t="shared" ref="K29:K32" si="7">IF(J29="A+",I29*4,IF(J29="A",I29*4,IF(J29="A-",I29*3.75,IF(J29="B+",I29*3.25,IF(J29="B",I29*3,IF(J29="B-",I29*2.75,IF(J29="C+",I29*2.25,IF(J29="C",I29*2,IF(J29="C-",I29*1.75,IF(J29="D+",I29*1.25,IF(J29="D",I29*1,IF(J29="D-",I29*0.75,0))))))))))))</f>
        <v>0</v>
      </c>
      <c r="L29" s="31"/>
      <c r="M29" s="29"/>
      <c r="N29" s="30"/>
      <c r="O29" s="23"/>
      <c r="P29" s="28">
        <f t="shared" ref="P29:P32" si="8">IF(O29="A+",N29*4,IF(O29="A",N29*4,IF(O29="A-",N29*3.75,IF(O29="B+",N29*3.25,IF(O29="B",N29*3,IF(O29="B-",N29*2.75,IF(O29="C+",N29*2.25,IF(O29="C",N29*2,IF(O29="C-",N29*1.75,IF(O29="D+",N29*1.25,IF(O29="D",N29*1,IF(O29="D-",N29*0.75,0))))))))))))</f>
        <v>0</v>
      </c>
      <c r="V29"/>
      <c r="W29"/>
      <c r="X29"/>
    </row>
    <row r="30" spans="2:24" ht="20" customHeight="1" x14ac:dyDescent="0.2">
      <c r="B30" s="146"/>
      <c r="C30" s="29"/>
      <c r="D30" s="30"/>
      <c r="E30" s="23"/>
      <c r="F30" s="28">
        <f t="shared" si="6"/>
        <v>0</v>
      </c>
      <c r="G30" s="31"/>
      <c r="H30" s="29"/>
      <c r="I30" s="30"/>
      <c r="J30" s="23"/>
      <c r="K30" s="28">
        <f t="shared" si="7"/>
        <v>0</v>
      </c>
      <c r="L30" s="31"/>
      <c r="M30" s="29"/>
      <c r="N30" s="30"/>
      <c r="O30" s="23"/>
      <c r="P30" s="28">
        <f t="shared" si="8"/>
        <v>0</v>
      </c>
      <c r="V30"/>
      <c r="W30"/>
      <c r="X30"/>
    </row>
    <row r="31" spans="2:24" ht="20" customHeight="1" x14ac:dyDescent="0.2">
      <c r="B31" s="146"/>
      <c r="C31" s="29"/>
      <c r="D31" s="30"/>
      <c r="E31" s="23"/>
      <c r="F31" s="28">
        <f t="shared" si="6"/>
        <v>0</v>
      </c>
      <c r="G31" s="31"/>
      <c r="H31" s="29"/>
      <c r="I31" s="30"/>
      <c r="J31" s="23"/>
      <c r="K31" s="28">
        <f t="shared" si="7"/>
        <v>0</v>
      </c>
      <c r="L31" s="31"/>
      <c r="M31" s="29"/>
      <c r="N31" s="30"/>
      <c r="O31" s="23"/>
      <c r="P31" s="28">
        <f t="shared" si="8"/>
        <v>0</v>
      </c>
      <c r="V31"/>
      <c r="W31"/>
      <c r="X31"/>
    </row>
    <row r="32" spans="2:24" ht="20" customHeight="1" x14ac:dyDescent="0.2">
      <c r="B32" s="146"/>
      <c r="C32" s="29"/>
      <c r="D32" s="30"/>
      <c r="E32" s="23"/>
      <c r="F32" s="28">
        <f t="shared" si="6"/>
        <v>0</v>
      </c>
      <c r="G32" s="31" t="s">
        <v>77</v>
      </c>
      <c r="H32" s="29"/>
      <c r="I32" s="30"/>
      <c r="J32" s="23"/>
      <c r="K32" s="28">
        <f t="shared" si="7"/>
        <v>0</v>
      </c>
      <c r="L32" s="31"/>
      <c r="M32" s="29"/>
      <c r="N32" s="30"/>
      <c r="O32" s="23"/>
      <c r="P32" s="28">
        <f t="shared" si="8"/>
        <v>0</v>
      </c>
      <c r="V32"/>
      <c r="W32"/>
      <c r="X32"/>
    </row>
    <row r="33" spans="2:24" ht="20" customHeight="1" x14ac:dyDescent="0.2">
      <c r="B33" s="146"/>
      <c r="C33" s="29"/>
      <c r="D33" s="30"/>
      <c r="E33" s="23"/>
      <c r="F33" s="28">
        <f>IF(E33="A+",D33*4,IF(E33="A",D33*4,IF(E33="A-",D33*3.75,IF(E33="B+",D33*3.25,IF(E33="B",D33*3,IF(E33="B-",D33*2.75,IF(E33="C+",D33*2.25,IF(E33="C",D33*2,IF(E33="C-",D33*1.75,IF(E33="D+",D33*1.25,IF(E33="D",D33*1,IF(E33="D-",D33*0.75,0))))))))))))</f>
        <v>0</v>
      </c>
      <c r="G33" s="31"/>
      <c r="H33" s="29"/>
      <c r="I33" s="30"/>
      <c r="J33" s="23"/>
      <c r="K33" s="28">
        <f>IF(J33="A+",I33*4,IF(J33="A",I33*4,IF(J33="A-",I33*3.75,IF(J33="B+",I33*3.25,IF(J33="B",I33*3,IF(J33="B-",I33*2.75,IF(J33="C+",I33*2.25,IF(J33="C",I33*2,IF(J33="C-",I33*1.75,IF(J33="D+",I33*1.25,IF(J33="D",I33*1,IF(J33="D-",I33*0.75,0))))))))))))</f>
        <v>0</v>
      </c>
      <c r="L33" s="31"/>
      <c r="M33" s="29"/>
      <c r="N33" s="30"/>
      <c r="O33" s="23"/>
      <c r="P33" s="28">
        <f>IF(O33="A+",N33*4,IF(O33="A",N33*4,IF(O33="A-",N33*3.75,IF(O33="B+",N33*3.25,IF(O33="B",N33*3,IF(O33="B-",N33*2.75,IF(O33="C+",N33*2.25,IF(O33="C",N33*2,IF(O33="C-",N33*1.75,IF(O33="D+",N33*1.25,IF(O33="D",N33*1,IF(O33="D-",N33*0.75,0))))))))))))</f>
        <v>0</v>
      </c>
      <c r="V33"/>
      <c r="W33"/>
      <c r="X33"/>
    </row>
    <row r="34" spans="2:24" ht="20" customHeight="1" x14ac:dyDescent="0.2">
      <c r="B34" s="146"/>
      <c r="C34" s="148" t="s">
        <v>113</v>
      </c>
      <c r="D34" s="33"/>
      <c r="E34" s="131" t="s">
        <v>78</v>
      </c>
      <c r="F34" s="139" t="str">
        <f>IFERROR(SUMIF(E28:E33,"&lt;&gt;W",F28:F33)/SUMIF(E28:E33,"&lt;&gt;W",D28:D33)," ")</f>
        <v xml:space="preserve"> </v>
      </c>
      <c r="G34" s="34"/>
      <c r="H34" s="148" t="s">
        <v>113</v>
      </c>
      <c r="I34" s="33"/>
      <c r="J34" s="131" t="s">
        <v>78</v>
      </c>
      <c r="K34" s="139" t="str">
        <f>IFERROR(SUMIF(J28:J33,"&lt;&gt;W",K28:K33)/SUMIF(J28:J33,"&lt;&gt;W",I28:I33)," ")</f>
        <v xml:space="preserve"> </v>
      </c>
      <c r="L34" s="34"/>
      <c r="M34" s="148" t="s">
        <v>113</v>
      </c>
      <c r="N34" s="141" t="s">
        <v>78</v>
      </c>
      <c r="O34" s="131"/>
      <c r="P34" s="139" t="str">
        <f>IFERROR(SUMIF(O28:O33,"&lt;&gt;W",P28:P33)/SUMIF(O28:O33,"&lt;&gt;W",N28:N33)," ")</f>
        <v xml:space="preserve"> </v>
      </c>
      <c r="V34"/>
      <c r="W34"/>
      <c r="X34"/>
    </row>
    <row r="35" spans="2:24" ht="20" customHeight="1" thickBot="1" x14ac:dyDescent="0.25">
      <c r="B35" s="147"/>
      <c r="C35" s="149"/>
      <c r="D35" s="35"/>
      <c r="E35" s="133"/>
      <c r="F35" s="140"/>
      <c r="G35" s="36"/>
      <c r="H35" s="149"/>
      <c r="I35" s="35"/>
      <c r="J35" s="133"/>
      <c r="K35" s="140"/>
      <c r="L35" s="36"/>
      <c r="M35" s="149"/>
      <c r="N35" s="142"/>
      <c r="O35" s="133"/>
      <c r="P35" s="140"/>
      <c r="V35"/>
      <c r="W35"/>
      <c r="X35"/>
    </row>
    <row r="36" spans="2:24" ht="20" customHeight="1" thickBot="1" x14ac:dyDescent="0.25">
      <c r="B36" s="31"/>
      <c r="C36" s="31"/>
      <c r="D36" s="31"/>
      <c r="E36" s="31"/>
      <c r="F36" s="31"/>
      <c r="G36" s="31"/>
      <c r="H36" s="37"/>
      <c r="I36" s="37"/>
      <c r="J36" s="37"/>
      <c r="K36" s="37"/>
      <c r="L36" s="37"/>
      <c r="M36" s="37"/>
      <c r="N36" s="37"/>
      <c r="O36" s="37"/>
      <c r="P36" s="37"/>
      <c r="V36"/>
      <c r="W36"/>
      <c r="X36"/>
    </row>
    <row r="37" spans="2:24" ht="20" customHeight="1" x14ac:dyDescent="0.2">
      <c r="B37" s="145" t="s">
        <v>15</v>
      </c>
      <c r="C37" s="143" t="s">
        <v>7</v>
      </c>
      <c r="D37" s="136" t="s">
        <v>63</v>
      </c>
      <c r="E37" s="136" t="s">
        <v>0</v>
      </c>
      <c r="F37" s="136" t="s">
        <v>76</v>
      </c>
      <c r="G37" s="40"/>
      <c r="H37" s="143" t="s">
        <v>8</v>
      </c>
      <c r="I37" s="136" t="s">
        <v>63</v>
      </c>
      <c r="J37" s="136" t="s">
        <v>0</v>
      </c>
      <c r="K37" s="136" t="s">
        <v>76</v>
      </c>
      <c r="L37" s="27"/>
      <c r="M37" s="143" t="s">
        <v>9</v>
      </c>
      <c r="N37" s="136" t="s">
        <v>63</v>
      </c>
      <c r="O37" s="136" t="s">
        <v>0</v>
      </c>
      <c r="P37" s="136" t="s">
        <v>76</v>
      </c>
      <c r="V37"/>
      <c r="W37"/>
      <c r="X37"/>
    </row>
    <row r="38" spans="2:24" ht="20" customHeight="1" x14ac:dyDescent="0.2">
      <c r="B38" s="146"/>
      <c r="C38" s="144"/>
      <c r="D38" s="138"/>
      <c r="E38" s="138"/>
      <c r="F38" s="138"/>
      <c r="G38" s="27"/>
      <c r="H38" s="144"/>
      <c r="I38" s="138"/>
      <c r="J38" s="138"/>
      <c r="K38" s="138"/>
      <c r="M38" s="144"/>
      <c r="N38" s="138"/>
      <c r="O38" s="138"/>
      <c r="P38" s="138"/>
      <c r="V38"/>
      <c r="W38"/>
      <c r="X38"/>
    </row>
    <row r="39" spans="2:24" ht="20" customHeight="1" x14ac:dyDescent="0.2">
      <c r="B39" s="146"/>
      <c r="C39" s="29"/>
      <c r="D39" s="30"/>
      <c r="E39" s="23"/>
      <c r="F39" s="28">
        <f>IF(E39="A+",D39*4,IF(E39="A",D39*4,IF(E39="A-",D39*3.75,IF(E39="B+",D39*3.25,IF(E39="B",D39*3,IF(E39="B-",D39*2.75,IF(E39="C+",D39*2.25,IF(E39="C",D39*2,IF(E39="C-",D39*1.75,IF(E39="D+",D39*1.25,IF(E39="D",D39*1,IF(E39="D-",D39*0.75,0))))))))))))</f>
        <v>0</v>
      </c>
      <c r="G39" s="31"/>
      <c r="H39" s="29"/>
      <c r="I39" s="30"/>
      <c r="J39" s="23"/>
      <c r="K39" s="28">
        <f>IF(J39="A+",I39*4,IF(J39="A",I39*4,IF(J39="A-",I39*3.75,IF(J39="B+",I39*3.25,IF(J39="B",I39*3,IF(J39="B-",I39*2.75,IF(J39="C+",I39*2.25,IF(J39="C",I39*2,IF(J39="C-",I39*1.75,IF(J39="D+",I39*1.25,IF(J39="D",I39*1,IF(J39="D-",I39*0.75,0))))))))))))</f>
        <v>0</v>
      </c>
      <c r="L39" s="31"/>
      <c r="M39" s="29"/>
      <c r="N39" s="30"/>
      <c r="O39" s="23"/>
      <c r="P39" s="28">
        <f>IF(O39="A+",N39*4,IF(O39="A",N39*4,IF(O39="A-",N39*3.75,IF(O39="B+",N39*3.25,IF(O39="B",N39*3,IF(O39="B-",N39*2.75,IF(O39="C+",N39*2.25,IF(O39="C",N39*2,IF(O39="C-",N39*1.75,IF(O39="D+",N39*1.25,IF(O39="D",N39*1,IF(O39="D-",N39*0.75,0))))))))))))</f>
        <v>0</v>
      </c>
      <c r="V39"/>
      <c r="W39"/>
      <c r="X39"/>
    </row>
    <row r="40" spans="2:24" ht="20" customHeight="1" x14ac:dyDescent="0.2">
      <c r="B40" s="146"/>
      <c r="C40" s="29"/>
      <c r="D40" s="30"/>
      <c r="E40" s="23"/>
      <c r="F40" s="28">
        <f t="shared" ref="F40:F43" si="9">IF(E40="A+",D40*4,IF(E40="A",D40*4,IF(E40="A-",D40*3.75,IF(E40="B+",D40*3.25,IF(E40="B",D40*3,IF(E40="B-",D40*2.75,IF(E40="C+",D40*2.25,IF(E40="C",D40*2,IF(E40="C-",D40*1.75,IF(E40="D+",D40*1.25,IF(E40="D",D40*1,IF(E40="D-",D40*0.75,0))))))))))))</f>
        <v>0</v>
      </c>
      <c r="G40" s="31"/>
      <c r="H40" s="29"/>
      <c r="I40" s="30"/>
      <c r="J40" s="23"/>
      <c r="K40" s="28">
        <f t="shared" ref="K40:K43" si="10">IF(J40="A+",I40*4,IF(J40="A",I40*4,IF(J40="A-",I40*3.75,IF(J40="B+",I40*3.25,IF(J40="B",I40*3,IF(J40="B-",I40*2.75,IF(J40="C+",I40*2.25,IF(J40="C",I40*2,IF(J40="C-",I40*1.75,IF(J40="D+",I40*1.25,IF(J40="D",I40*1,IF(J40="D-",I40*0.75,0))))))))))))</f>
        <v>0</v>
      </c>
      <c r="L40" s="31"/>
      <c r="M40" s="29"/>
      <c r="N40" s="30"/>
      <c r="O40" s="23"/>
      <c r="P40" s="28">
        <f t="shared" ref="P40:P43" si="11">IF(O40="A+",N40*4,IF(O40="A",N40*4,IF(O40="A-",N40*3.75,IF(O40="B+",N40*3.25,IF(O40="B",N40*3,IF(O40="B-",N40*2.75,IF(O40="C+",N40*2.25,IF(O40="C",N40*2,IF(O40="C-",N40*1.75,IF(O40="D+",N40*1.25,IF(O40="D",N40*1,IF(O40="D-",N40*0.75,0))))))))))))</f>
        <v>0</v>
      </c>
      <c r="V40"/>
      <c r="W40"/>
      <c r="X40"/>
    </row>
    <row r="41" spans="2:24" ht="20" customHeight="1" x14ac:dyDescent="0.2">
      <c r="B41" s="146"/>
      <c r="C41" s="29"/>
      <c r="D41" s="30"/>
      <c r="E41" s="23"/>
      <c r="F41" s="28">
        <f t="shared" si="9"/>
        <v>0</v>
      </c>
      <c r="G41" s="31"/>
      <c r="H41" s="29"/>
      <c r="I41" s="30"/>
      <c r="J41" s="23"/>
      <c r="K41" s="28">
        <f t="shared" si="10"/>
        <v>0</v>
      </c>
      <c r="L41" s="31"/>
      <c r="M41" s="29"/>
      <c r="N41" s="30"/>
      <c r="O41" s="23"/>
      <c r="P41" s="28">
        <f t="shared" si="11"/>
        <v>0</v>
      </c>
      <c r="V41"/>
      <c r="W41"/>
      <c r="X41"/>
    </row>
    <row r="42" spans="2:24" ht="20" customHeight="1" x14ac:dyDescent="0.2">
      <c r="B42" s="146"/>
      <c r="C42" s="29"/>
      <c r="D42" s="30"/>
      <c r="E42" s="23"/>
      <c r="F42" s="28">
        <f t="shared" si="9"/>
        <v>0</v>
      </c>
      <c r="G42" s="31"/>
      <c r="H42" s="29"/>
      <c r="I42" s="30"/>
      <c r="J42" s="23"/>
      <c r="K42" s="28">
        <f t="shared" si="10"/>
        <v>0</v>
      </c>
      <c r="L42" s="31"/>
      <c r="M42" s="29"/>
      <c r="N42" s="30"/>
      <c r="O42" s="23"/>
      <c r="P42" s="28">
        <f t="shared" si="11"/>
        <v>0</v>
      </c>
      <c r="V42"/>
      <c r="W42"/>
      <c r="X42"/>
    </row>
    <row r="43" spans="2:24" ht="20" customHeight="1" x14ac:dyDescent="0.2">
      <c r="B43" s="146"/>
      <c r="C43" s="29"/>
      <c r="D43" s="30"/>
      <c r="E43" s="23"/>
      <c r="F43" s="28">
        <f t="shared" si="9"/>
        <v>0</v>
      </c>
      <c r="G43" s="31" t="s">
        <v>77</v>
      </c>
      <c r="H43" s="29"/>
      <c r="I43" s="30"/>
      <c r="J43" s="23"/>
      <c r="K43" s="28">
        <f t="shared" si="10"/>
        <v>0</v>
      </c>
      <c r="L43" s="31"/>
      <c r="M43" s="29"/>
      <c r="N43" s="30"/>
      <c r="O43" s="23"/>
      <c r="P43" s="28">
        <f t="shared" si="11"/>
        <v>0</v>
      </c>
      <c r="V43"/>
      <c r="W43"/>
      <c r="X43"/>
    </row>
    <row r="44" spans="2:24" ht="20" customHeight="1" x14ac:dyDescent="0.2">
      <c r="B44" s="146"/>
      <c r="C44" s="29"/>
      <c r="D44" s="30"/>
      <c r="E44" s="23"/>
      <c r="F44" s="28">
        <f>IF(E44="A+",D44*4,IF(E44="A",D44*4,IF(E44="A-",D44*3.75,IF(E44="B+",D44*3.25,IF(E44="B",D44*3,IF(E44="B-",D44*2.75,IF(E44="C+",D44*2.25,IF(E44="C",D44*2,IF(E44="C-",D44*1.75,IF(E44="D+",D44*1.25,IF(E44="D",D44*1,IF(E44="D-",D44*0.75,0))))))))))))</f>
        <v>0</v>
      </c>
      <c r="G44" s="31"/>
      <c r="H44" s="29"/>
      <c r="I44" s="30"/>
      <c r="J44" s="23"/>
      <c r="K44" s="28">
        <f>IF(J44="A+",I44*4,IF(J44="A",I44*4,IF(J44="A-",I44*3.75,IF(J44="B+",I44*3.25,IF(J44="B",I44*3,IF(J44="B-",I44*2.75,IF(J44="C+",I44*2.25,IF(J44="C",I44*2,IF(J44="C-",I44*1.75,IF(J44="D+",I44*1.25,IF(J44="D",I44*1,IF(J44="D-",I44*0.75,0))))))))))))</f>
        <v>0</v>
      </c>
      <c r="L44" s="31"/>
      <c r="M44" s="29"/>
      <c r="N44" s="30"/>
      <c r="O44" s="23"/>
      <c r="P44" s="28">
        <f>IF(O44="A+",N44*4,IF(O44="A",N44*4,IF(O44="A-",N44*3.75,IF(O44="B+",N44*3.25,IF(O44="B",N44*3,IF(O44="B-",N44*2.75,IF(O44="C+",N44*2.25,IF(O44="C",N44*2,IF(O44="C-",N44*1.75,IF(O44="D+",N44*1.25,IF(O44="D",N44*1,IF(O44="D-",N44*0.75,0))))))))))))</f>
        <v>0</v>
      </c>
      <c r="V44"/>
      <c r="W44"/>
      <c r="X44"/>
    </row>
    <row r="45" spans="2:24" ht="20" customHeight="1" x14ac:dyDescent="0.25">
      <c r="B45" s="146"/>
      <c r="C45" s="148" t="s">
        <v>113</v>
      </c>
      <c r="D45" s="33"/>
      <c r="E45" s="131" t="s">
        <v>78</v>
      </c>
      <c r="F45" s="139" t="str">
        <f>IFERROR(SUMIF(E39:E44,"&lt;&gt;W",F39:F44)/SUMIF(E39:E44,"&lt;&gt;W",D39:D44)," ")</f>
        <v xml:space="preserve"> </v>
      </c>
      <c r="G45" s="34"/>
      <c r="H45" s="148" t="s">
        <v>113</v>
      </c>
      <c r="I45" s="33"/>
      <c r="J45" s="131" t="s">
        <v>78</v>
      </c>
      <c r="K45" s="139" t="str">
        <f>IFERROR(SUMIF(J39:J44,"&lt;&gt;W",K39:K44)/SUMIF(J39:J44,"&lt;&gt;W",I39:I44)," ")</f>
        <v xml:space="preserve"> </v>
      </c>
      <c r="L45" s="34"/>
      <c r="M45" s="148" t="s">
        <v>113</v>
      </c>
      <c r="N45" s="141" t="s">
        <v>78</v>
      </c>
      <c r="O45" s="131"/>
      <c r="P45" s="139" t="str">
        <f>IFERROR(SUMIF(O39:O44,"&lt;&gt;W",P39:P44)/SUMIF(O39:O44,"&lt;&gt;W",N39:N44)," ")</f>
        <v xml:space="preserve"> </v>
      </c>
    </row>
    <row r="46" spans="2:24" ht="20" customHeight="1" thickBot="1" x14ac:dyDescent="0.3">
      <c r="B46" s="147"/>
      <c r="C46" s="149"/>
      <c r="D46" s="35"/>
      <c r="E46" s="132"/>
      <c r="F46" s="140"/>
      <c r="G46" s="36"/>
      <c r="H46" s="149"/>
      <c r="I46" s="35"/>
      <c r="J46" s="133"/>
      <c r="K46" s="140"/>
      <c r="L46" s="36"/>
      <c r="M46" s="149"/>
      <c r="N46" s="142"/>
      <c r="O46" s="133"/>
      <c r="P46" s="140"/>
    </row>
    <row r="47" spans="2:24" s="41" customFormat="1" ht="20" customHeight="1" thickBot="1" x14ac:dyDescent="0.3">
      <c r="B47" s="31"/>
      <c r="C47" s="31"/>
      <c r="D47" s="31"/>
      <c r="E47" s="31"/>
      <c r="F47" s="31"/>
      <c r="G47" s="31"/>
      <c r="H47" s="37"/>
      <c r="I47" s="37"/>
      <c r="J47" s="37"/>
      <c r="K47" s="37"/>
      <c r="L47" s="37"/>
      <c r="M47" s="37"/>
      <c r="N47" s="37"/>
      <c r="O47" s="37"/>
      <c r="P47" s="37"/>
      <c r="Q47"/>
      <c r="R47"/>
      <c r="S47"/>
      <c r="T47"/>
      <c r="U47"/>
    </row>
    <row r="48" spans="2:24" ht="20" customHeight="1" x14ac:dyDescent="0.25">
      <c r="B48" s="145" t="s">
        <v>16</v>
      </c>
      <c r="C48" s="143" t="s">
        <v>7</v>
      </c>
      <c r="D48" s="136" t="s">
        <v>63</v>
      </c>
      <c r="E48" s="136" t="s">
        <v>0</v>
      </c>
      <c r="F48" s="136" t="s">
        <v>76</v>
      </c>
      <c r="G48" s="40"/>
      <c r="H48" s="143" t="s">
        <v>8</v>
      </c>
      <c r="I48" s="136" t="s">
        <v>63</v>
      </c>
      <c r="J48" s="136" t="s">
        <v>0</v>
      </c>
      <c r="K48" s="136" t="s">
        <v>76</v>
      </c>
      <c r="L48" s="27"/>
      <c r="M48" s="143" t="s">
        <v>9</v>
      </c>
      <c r="N48" s="136" t="s">
        <v>63</v>
      </c>
      <c r="O48" s="136" t="s">
        <v>0</v>
      </c>
      <c r="P48" s="136" t="s">
        <v>76</v>
      </c>
    </row>
    <row r="49" spans="2:21" ht="20" customHeight="1" x14ac:dyDescent="0.25">
      <c r="B49" s="146"/>
      <c r="C49" s="144"/>
      <c r="D49" s="138"/>
      <c r="E49" s="138"/>
      <c r="F49" s="138"/>
      <c r="G49" s="27"/>
      <c r="H49" s="144"/>
      <c r="I49" s="138"/>
      <c r="J49" s="138"/>
      <c r="K49" s="138"/>
      <c r="M49" s="144"/>
      <c r="N49" s="138"/>
      <c r="O49" s="138"/>
      <c r="P49" s="138"/>
    </row>
    <row r="50" spans="2:21" ht="20" customHeight="1" x14ac:dyDescent="0.25">
      <c r="B50" s="146"/>
      <c r="C50" s="29"/>
      <c r="D50" s="30"/>
      <c r="E50" s="23"/>
      <c r="F50" s="28">
        <f>IF(E50="A+",D50*4,IF(E50="A",D50*4,IF(E50="A-",D50*3.75,IF(E50="B+",D50*3.25,IF(E50="B",D50*3,IF(E50="B-",D50*2.75,IF(E50="C+",D50*2.25,IF(E50="C",D50*2,IF(E50="C-",D50*1.75,IF(E50="D+",D50*1.25,IF(E50="D",D50*1,IF(E50="D-",D50*0.75,0))))))))))))</f>
        <v>0</v>
      </c>
      <c r="G50" s="31"/>
      <c r="H50" s="29"/>
      <c r="I50" s="30"/>
      <c r="J50" s="23"/>
      <c r="K50" s="28">
        <f>IF(J50="A+",I50*4,IF(J50="A",I50*4,IF(J50="A-",I50*3.75,IF(J50="B+",I50*3.25,IF(J50="B",I50*3,IF(J50="B-",I50*2.75,IF(J50="C+",I50*2.25,IF(J50="C",I50*2,IF(J50="C-",I50*1.75,IF(J50="D+",I50*1.25,IF(J50="D",I50*1,IF(J50="D-",I50*0.75,0))))))))))))</f>
        <v>0</v>
      </c>
      <c r="L50" s="31"/>
      <c r="M50" s="29"/>
      <c r="N50" s="30"/>
      <c r="O50" s="23"/>
      <c r="P50" s="28">
        <f>IF(O50="A+",N50*4,IF(O50="A",N50*4,IF(O50="A-",N50*3.75,IF(O50="B+",N50*3.25,IF(O50="B",N50*3,IF(O50="B-",N50*2.75,IF(O50="C+",N50*2.25,IF(O50="C",N50*2,IF(O50="C-",N50*1.75,IF(O50="D+",N50*1.25,IF(O50="D",N50*1,IF(O50="D-",N50*0.75,0))))))))))))</f>
        <v>0</v>
      </c>
    </row>
    <row r="51" spans="2:21" ht="20" customHeight="1" x14ac:dyDescent="0.25">
      <c r="B51" s="146"/>
      <c r="C51" s="29"/>
      <c r="D51" s="30"/>
      <c r="E51" s="23"/>
      <c r="F51" s="28">
        <f t="shared" ref="F51:F54" si="12">IF(E51="A+",D51*4,IF(E51="A",D51*4,IF(E51="A-",D51*3.75,IF(E51="B+",D51*3.25,IF(E51="B",D51*3,IF(E51="B-",D51*2.75,IF(E51="C+",D51*2.25,IF(E51="C",D51*2,IF(E51="C-",D51*1.75,IF(E51="D+",D51*1.25,IF(E51="D",D51*1,IF(E51="D-",D51*0.75,0))))))))))))</f>
        <v>0</v>
      </c>
      <c r="G51" s="31"/>
      <c r="H51" s="29"/>
      <c r="I51" s="30"/>
      <c r="J51" s="23"/>
      <c r="K51" s="28">
        <f t="shared" ref="K51:K54" si="13">IF(J51="A+",I51*4,IF(J51="A",I51*4,IF(J51="A-",I51*3.75,IF(J51="B+",I51*3.25,IF(J51="B",I51*3,IF(J51="B-",I51*2.75,IF(J51="C+",I51*2.25,IF(J51="C",I51*2,IF(J51="C-",I51*1.75,IF(J51="D+",I51*1.25,IF(J51="D",I51*1,IF(J51="D-",I51*0.75,0))))))))))))</f>
        <v>0</v>
      </c>
      <c r="L51" s="31"/>
      <c r="M51" s="29"/>
      <c r="N51" s="30"/>
      <c r="O51" s="23"/>
      <c r="P51" s="28">
        <f t="shared" ref="P51:P54" si="14">IF(O51="A+",N51*4,IF(O51="A",N51*4,IF(O51="A-",N51*3.75,IF(O51="B+",N51*3.25,IF(O51="B",N51*3,IF(O51="B-",N51*2.75,IF(O51="C+",N51*2.25,IF(O51="C",N51*2,IF(O51="C-",N51*1.75,IF(O51="D+",N51*1.25,IF(O51="D",N51*1,IF(O51="D-",N51*0.75,0))))))))))))</f>
        <v>0</v>
      </c>
    </row>
    <row r="52" spans="2:21" ht="20" customHeight="1" x14ac:dyDescent="0.25">
      <c r="B52" s="146"/>
      <c r="C52" s="29"/>
      <c r="D52" s="30"/>
      <c r="E52" s="23"/>
      <c r="F52" s="28">
        <f t="shared" si="12"/>
        <v>0</v>
      </c>
      <c r="G52" s="31"/>
      <c r="H52" s="29"/>
      <c r="I52" s="30"/>
      <c r="J52" s="23"/>
      <c r="K52" s="28">
        <f t="shared" si="13"/>
        <v>0</v>
      </c>
      <c r="L52" s="31"/>
      <c r="M52" s="29"/>
      <c r="N52" s="30"/>
      <c r="O52" s="23"/>
      <c r="P52" s="28">
        <f t="shared" si="14"/>
        <v>0</v>
      </c>
    </row>
    <row r="53" spans="2:21" ht="20" customHeight="1" x14ac:dyDescent="0.25">
      <c r="B53" s="146"/>
      <c r="C53" s="29"/>
      <c r="D53" s="30"/>
      <c r="E53" s="23"/>
      <c r="F53" s="28">
        <f t="shared" si="12"/>
        <v>0</v>
      </c>
      <c r="G53" s="31"/>
      <c r="H53" s="29"/>
      <c r="I53" s="30"/>
      <c r="J53" s="23"/>
      <c r="K53" s="28">
        <f t="shared" si="13"/>
        <v>0</v>
      </c>
      <c r="L53" s="31"/>
      <c r="M53" s="29"/>
      <c r="N53" s="30"/>
      <c r="O53" s="23"/>
      <c r="P53" s="28">
        <f t="shared" si="14"/>
        <v>0</v>
      </c>
    </row>
    <row r="54" spans="2:21" ht="20" customHeight="1" x14ac:dyDescent="0.25">
      <c r="B54" s="146"/>
      <c r="C54" s="29"/>
      <c r="D54" s="30"/>
      <c r="E54" s="23"/>
      <c r="F54" s="28">
        <f t="shared" si="12"/>
        <v>0</v>
      </c>
      <c r="G54" s="31" t="s">
        <v>77</v>
      </c>
      <c r="H54" s="29"/>
      <c r="I54" s="30"/>
      <c r="J54" s="23"/>
      <c r="K54" s="28">
        <f t="shared" si="13"/>
        <v>0</v>
      </c>
      <c r="L54" s="31"/>
      <c r="M54" s="29"/>
      <c r="N54" s="30"/>
      <c r="O54" s="23"/>
      <c r="P54" s="28">
        <f t="shared" si="14"/>
        <v>0</v>
      </c>
    </row>
    <row r="55" spans="2:21" ht="20" customHeight="1" x14ac:dyDescent="0.25">
      <c r="B55" s="146"/>
      <c r="C55" s="29"/>
      <c r="D55" s="30"/>
      <c r="E55" s="23"/>
      <c r="F55" s="28">
        <f>IF(E55="A+",D55*4,IF(E55="A",D55*4,IF(E55="A-",D55*3.75,IF(E55="B+",D55*3.25,IF(E55="B",D55*3,IF(E55="B-",D55*2.75,IF(E55="C+",D55*2.25,IF(E55="C",D55*2,IF(E55="C-",D55*1.75,IF(E55="D+",D55*1.25,IF(E55="D",D55*1,IF(E55="D-",D55*0.75,0))))))))))))</f>
        <v>0</v>
      </c>
      <c r="G55" s="31"/>
      <c r="H55" s="29"/>
      <c r="I55" s="30"/>
      <c r="J55" s="23"/>
      <c r="K55" s="28">
        <f>IF(J55="A+",I55*4,IF(J55="A",I55*4,IF(J55="A-",I55*3.75,IF(J55="B+",I55*3.25,IF(J55="B",I55*3,IF(J55="B-",I55*2.75,IF(J55="C+",I55*2.25,IF(J55="C",I55*2,IF(J55="C-",I55*1.75,IF(J55="D+",I55*1.25,IF(J55="D",I55*1,IF(J55="D-",I55*0.75,0))))))))))))</f>
        <v>0</v>
      </c>
      <c r="L55" s="31"/>
      <c r="M55" s="29"/>
      <c r="N55" s="30"/>
      <c r="O55" s="23"/>
      <c r="P55" s="28">
        <f>IF(O55="A+",N55*4,IF(O55="A",N55*4,IF(O55="A-",N55*3.75,IF(O55="B+",N55*3.25,IF(O55="B",N55*3,IF(O55="B-",N55*2.75,IF(O55="C+",N55*2.25,IF(O55="C",N55*2,IF(O55="C-",N55*1.75,IF(O55="D+",N55*1.25,IF(O55="D",N55*1,IF(O55="D-",N55*0.75,0))))))))))))</f>
        <v>0</v>
      </c>
    </row>
    <row r="56" spans="2:21" ht="20" customHeight="1" x14ac:dyDescent="0.25">
      <c r="B56" s="146"/>
      <c r="C56" s="148" t="s">
        <v>113</v>
      </c>
      <c r="D56" s="33"/>
      <c r="E56" s="131" t="s">
        <v>78</v>
      </c>
      <c r="F56" s="139" t="str">
        <f>IFERROR(SUMIF(E50:E55,"&lt;&gt;W",F50:F55)/SUMIF(E50:E55,"&lt;&gt;W",D50:D55)," ")</f>
        <v xml:space="preserve"> </v>
      </c>
      <c r="G56" s="34"/>
      <c r="H56" s="148" t="s">
        <v>113</v>
      </c>
      <c r="I56" s="33"/>
      <c r="J56" s="131" t="s">
        <v>78</v>
      </c>
      <c r="K56" s="139" t="str">
        <f>IFERROR(SUMIF(J50:J55,"&lt;&gt;W",K50:K55)/SUMIF(J50:J55,"&lt;&gt;W",I50:I55)," ")</f>
        <v xml:space="preserve"> </v>
      </c>
      <c r="L56" s="34"/>
      <c r="M56" s="148" t="s">
        <v>113</v>
      </c>
      <c r="N56" s="141" t="s">
        <v>78</v>
      </c>
      <c r="O56" s="131"/>
      <c r="P56" s="139" t="str">
        <f>IFERROR(SUMIF(O50:O55,"&lt;&gt;W",P50:P55)/SUMIF(O50:O55,"&lt;&gt;W",N50:N55)," ")</f>
        <v xml:space="preserve"> </v>
      </c>
    </row>
    <row r="57" spans="2:21" ht="20" customHeight="1" thickBot="1" x14ac:dyDescent="0.3">
      <c r="B57" s="147"/>
      <c r="C57" s="149"/>
      <c r="D57" s="35"/>
      <c r="E57" s="132"/>
      <c r="F57" s="140"/>
      <c r="G57" s="36"/>
      <c r="H57" s="149"/>
      <c r="I57" s="35"/>
      <c r="J57" s="133"/>
      <c r="K57" s="140"/>
      <c r="L57" s="36"/>
      <c r="M57" s="149"/>
      <c r="N57" s="142"/>
      <c r="O57" s="133"/>
      <c r="P57" s="140"/>
    </row>
    <row r="58" spans="2:21" ht="15" customHeight="1" x14ac:dyDescent="0.25">
      <c r="B58" s="31"/>
      <c r="C58" s="31"/>
      <c r="D58" s="31"/>
      <c r="E58" s="31"/>
      <c r="F58" s="31"/>
      <c r="G58" s="31"/>
      <c r="H58" s="37"/>
      <c r="I58" s="37"/>
      <c r="J58" s="37"/>
      <c r="K58" s="37"/>
      <c r="L58" s="37"/>
      <c r="M58" s="37"/>
      <c r="N58" s="37"/>
      <c r="O58" s="37"/>
      <c r="P58" s="37"/>
      <c r="Q58" s="26"/>
      <c r="R58" s="26"/>
      <c r="S58" s="26"/>
      <c r="T58" s="26"/>
      <c r="U58" s="26"/>
    </row>
    <row r="59" spans="2:21" ht="19" customHeight="1" x14ac:dyDescent="0.25">
      <c r="B59" s="25"/>
      <c r="H59" s="25"/>
      <c r="I59" s="25"/>
      <c r="J59" s="25"/>
      <c r="K59" s="25"/>
      <c r="L59" s="25"/>
      <c r="N59" s="42"/>
      <c r="O59" s="42"/>
      <c r="P59" s="42"/>
      <c r="Q59" s="26"/>
      <c r="R59" s="26"/>
      <c r="S59" s="26"/>
      <c r="T59" s="26"/>
      <c r="U59" s="26"/>
    </row>
    <row r="60" spans="2:21" ht="15" customHeight="1" x14ac:dyDescent="0.25">
      <c r="C60" s="43"/>
      <c r="D60" s="43"/>
      <c r="E60" s="43"/>
      <c r="F60" s="43"/>
      <c r="G60" s="43"/>
      <c r="H60" s="44"/>
      <c r="I60" s="44"/>
      <c r="J60" s="44"/>
      <c r="K60" s="44"/>
      <c r="L60" s="8"/>
      <c r="N60" s="25"/>
      <c r="O60" s="25"/>
      <c r="P60" s="25"/>
      <c r="Q60" s="26"/>
      <c r="R60" s="26"/>
      <c r="S60" s="26"/>
      <c r="T60" s="26"/>
      <c r="U60" s="26"/>
    </row>
    <row r="61" spans="2:21" ht="20" customHeight="1" x14ac:dyDescent="0.25">
      <c r="C61" s="45"/>
      <c r="D61" s="45"/>
      <c r="E61" s="45"/>
      <c r="F61" s="45"/>
      <c r="G61" s="45"/>
      <c r="H61" s="44"/>
      <c r="I61" s="44"/>
      <c r="J61" s="44"/>
      <c r="K61" s="44"/>
      <c r="L61" s="8"/>
      <c r="N61" s="44"/>
      <c r="O61" s="44"/>
      <c r="P61" s="44"/>
    </row>
    <row r="62" spans="2:21" ht="20" customHeight="1" x14ac:dyDescent="0.25">
      <c r="C62" s="45"/>
      <c r="D62" s="45"/>
      <c r="E62" s="45"/>
      <c r="F62" s="45"/>
      <c r="G62" s="45"/>
      <c r="H62" s="44"/>
      <c r="I62" s="44"/>
      <c r="J62" s="44"/>
      <c r="K62" s="44"/>
      <c r="L62" s="8"/>
      <c r="N62" s="44"/>
      <c r="O62" s="44"/>
      <c r="P62" s="44"/>
    </row>
    <row r="63" spans="2:21" ht="20" customHeight="1" x14ac:dyDescent="0.25">
      <c r="C63" s="45"/>
      <c r="D63" s="45"/>
      <c r="E63" s="45"/>
      <c r="F63" s="45"/>
      <c r="G63" s="45"/>
      <c r="H63" s="44"/>
      <c r="I63" s="44"/>
      <c r="J63" s="44"/>
      <c r="K63" s="44"/>
      <c r="L63" s="8"/>
      <c r="N63" s="44"/>
      <c r="O63" s="44"/>
      <c r="P63" s="44"/>
    </row>
    <row r="64" spans="2:21" ht="20" customHeight="1" x14ac:dyDescent="0.25">
      <c r="C64" s="45"/>
      <c r="D64" s="45"/>
      <c r="E64" s="45"/>
      <c r="F64" s="45"/>
      <c r="G64" s="45"/>
      <c r="H64" s="44"/>
      <c r="I64" s="44"/>
      <c r="J64" s="44"/>
      <c r="K64" s="44"/>
      <c r="L64" s="8"/>
      <c r="N64" s="44"/>
      <c r="O64" s="44"/>
      <c r="P64" s="44"/>
    </row>
    <row r="65" spans="3:16" ht="20" customHeight="1" x14ac:dyDescent="0.25">
      <c r="C65" s="45"/>
      <c r="D65" s="45"/>
      <c r="E65" s="45"/>
      <c r="F65" s="45"/>
      <c r="G65" s="45"/>
      <c r="H65" s="44"/>
      <c r="I65" s="44"/>
      <c r="J65" s="44"/>
      <c r="K65" s="44"/>
      <c r="L65" s="8"/>
      <c r="N65" s="44"/>
      <c r="O65" s="44"/>
      <c r="P65" s="44"/>
    </row>
    <row r="66" spans="3:16" ht="20" customHeight="1" x14ac:dyDescent="0.25">
      <c r="C66" s="45"/>
      <c r="D66" s="45"/>
      <c r="E66" s="45"/>
      <c r="F66" s="45"/>
      <c r="G66" s="45"/>
      <c r="H66" s="44"/>
      <c r="I66" s="44"/>
      <c r="J66" s="44"/>
      <c r="K66" s="44"/>
      <c r="L66" s="8"/>
      <c r="N66" s="44"/>
      <c r="O66" s="44"/>
      <c r="P66" s="44"/>
    </row>
    <row r="67" spans="3:16" ht="20" customHeight="1" x14ac:dyDescent="0.25">
      <c r="H67" s="25"/>
      <c r="I67" s="25"/>
      <c r="J67" s="25"/>
      <c r="K67" s="25"/>
      <c r="L67" s="25"/>
      <c r="N67" s="44"/>
      <c r="O67" s="44"/>
      <c r="P67" s="44"/>
    </row>
    <row r="68" spans="3:16" ht="20" customHeight="1" x14ac:dyDescent="0.25">
      <c r="H68" s="25"/>
      <c r="I68" s="25"/>
      <c r="J68" s="25"/>
      <c r="K68" s="25"/>
      <c r="L68" s="25"/>
      <c r="N68" s="25"/>
      <c r="O68" s="25"/>
      <c r="P68" s="25"/>
    </row>
    <row r="69" spans="3:16" ht="20" customHeight="1" x14ac:dyDescent="0.25">
      <c r="H69" s="25"/>
      <c r="I69" s="25"/>
      <c r="J69" s="25"/>
      <c r="K69" s="25"/>
      <c r="L69" s="25"/>
      <c r="N69" s="25"/>
      <c r="O69" s="25"/>
      <c r="P69" s="25"/>
    </row>
    <row r="70" spans="3:16" ht="20" customHeight="1" x14ac:dyDescent="0.25">
      <c r="N70" s="25"/>
      <c r="O70" s="25"/>
      <c r="P70" s="25"/>
    </row>
  </sheetData>
  <mergeCells count="112">
    <mergeCell ref="P4:P5"/>
    <mergeCell ref="B4:B13"/>
    <mergeCell ref="C12:C13"/>
    <mergeCell ref="H12:H13"/>
    <mergeCell ref="M12:M13"/>
    <mergeCell ref="B15:B24"/>
    <mergeCell ref="C23:C24"/>
    <mergeCell ref="H23:H24"/>
    <mergeCell ref="M23:M24"/>
    <mergeCell ref="F12:F13"/>
    <mergeCell ref="K12:K13"/>
    <mergeCell ref="D15:D16"/>
    <mergeCell ref="E15:E16"/>
    <mergeCell ref="F15:F16"/>
    <mergeCell ref="I4:I5"/>
    <mergeCell ref="J4:J5"/>
    <mergeCell ref="K4:K5"/>
    <mergeCell ref="P12:P13"/>
    <mergeCell ref="C4:C5"/>
    <mergeCell ref="D4:D5"/>
    <mergeCell ref="C15:C16"/>
    <mergeCell ref="P15:P16"/>
    <mergeCell ref="D26:D27"/>
    <mergeCell ref="E26:E27"/>
    <mergeCell ref="F26:F27"/>
    <mergeCell ref="N15:N16"/>
    <mergeCell ref="O15:O16"/>
    <mergeCell ref="H15:H16"/>
    <mergeCell ref="E12:E13"/>
    <mergeCell ref="J12:J13"/>
    <mergeCell ref="N4:N5"/>
    <mergeCell ref="O4:O5"/>
    <mergeCell ref="E4:E5"/>
    <mergeCell ref="F4:F5"/>
    <mergeCell ref="E48:E49"/>
    <mergeCell ref="F48:F49"/>
    <mergeCell ref="I48:I49"/>
    <mergeCell ref="J48:J49"/>
    <mergeCell ref="K48:K49"/>
    <mergeCell ref="N12:O13"/>
    <mergeCell ref="N34:O35"/>
    <mergeCell ref="N48:N49"/>
    <mergeCell ref="O48:O49"/>
    <mergeCell ref="E23:E24"/>
    <mergeCell ref="J26:J27"/>
    <mergeCell ref="K26:K27"/>
    <mergeCell ref="N26:N27"/>
    <mergeCell ref="O26:O27"/>
    <mergeCell ref="F23:F24"/>
    <mergeCell ref="B48:B57"/>
    <mergeCell ref="C56:C57"/>
    <mergeCell ref="H56:H57"/>
    <mergeCell ref="M56:M57"/>
    <mergeCell ref="B26:B35"/>
    <mergeCell ref="C34:C35"/>
    <mergeCell ref="H34:H35"/>
    <mergeCell ref="M34:M35"/>
    <mergeCell ref="B37:B46"/>
    <mergeCell ref="C45:C46"/>
    <mergeCell ref="H45:H46"/>
    <mergeCell ref="M45:M46"/>
    <mergeCell ref="F34:F35"/>
    <mergeCell ref="C37:C38"/>
    <mergeCell ref="D37:D38"/>
    <mergeCell ref="E37:E38"/>
    <mergeCell ref="F37:F38"/>
    <mergeCell ref="K34:K35"/>
    <mergeCell ref="C26:C27"/>
    <mergeCell ref="C48:C49"/>
    <mergeCell ref="D48:D49"/>
    <mergeCell ref="E34:E35"/>
    <mergeCell ref="E45:E46"/>
    <mergeCell ref="I26:I27"/>
    <mergeCell ref="P26:P27"/>
    <mergeCell ref="I15:I16"/>
    <mergeCell ref="J15:J16"/>
    <mergeCell ref="K15:K16"/>
    <mergeCell ref="K23:K24"/>
    <mergeCell ref="N23:O24"/>
    <mergeCell ref="P23:P24"/>
    <mergeCell ref="N45:O46"/>
    <mergeCell ref="P45:P46"/>
    <mergeCell ref="J37:J38"/>
    <mergeCell ref="K37:K38"/>
    <mergeCell ref="N37:N38"/>
    <mergeCell ref="O37:O38"/>
    <mergeCell ref="I37:I38"/>
    <mergeCell ref="P34:P35"/>
    <mergeCell ref="E56:E57"/>
    <mergeCell ref="J23:J24"/>
    <mergeCell ref="J34:J35"/>
    <mergeCell ref="J45:J46"/>
    <mergeCell ref="J56:J57"/>
    <mergeCell ref="R4:R5"/>
    <mergeCell ref="S4:S5"/>
    <mergeCell ref="P48:P49"/>
    <mergeCell ref="F56:F57"/>
    <mergeCell ref="K56:K57"/>
    <mergeCell ref="N56:O57"/>
    <mergeCell ref="P56:P57"/>
    <mergeCell ref="H4:H5"/>
    <mergeCell ref="M4:M5"/>
    <mergeCell ref="M15:M16"/>
    <mergeCell ref="M26:M27"/>
    <mergeCell ref="M37:M38"/>
    <mergeCell ref="M48:M49"/>
    <mergeCell ref="H26:H27"/>
    <mergeCell ref="H37:H38"/>
    <mergeCell ref="H48:H49"/>
    <mergeCell ref="P37:P38"/>
    <mergeCell ref="F45:F46"/>
    <mergeCell ref="K45:K46"/>
  </mergeCells>
  <phoneticPr fontId="5" type="noConversion"/>
  <conditionalFormatting sqref="C6:C57 H6:H57 M6:M57 R6:R24">
    <cfRule type="beginsWith" dxfId="176" priority="595" operator="beginsWith" text="Senior">
      <formula>LEFT(C6,LEN("Senior"))="Senior"</formula>
    </cfRule>
    <cfRule type="beginsWith" dxfId="175" priority="596" operator="beginsWith" text="Nanotechnology">
      <formula>LEFT(C6,LEN("Nanotechnology"))="Nanotechnology"</formula>
    </cfRule>
  </conditionalFormatting>
  <conditionalFormatting sqref="C11">
    <cfRule type="containsText" dxfId="174" priority="3" operator="containsText" text="BIOENG">
      <formula>NOT(ISERROR(SEARCH("BIOENG",C11)))</formula>
    </cfRule>
  </conditionalFormatting>
  <conditionalFormatting sqref="C17:C22">
    <cfRule type="beginsWith" dxfId="173" priority="35" operator="beginsWith" text="Nanotechnology">
      <formula>LEFT(C17,LEN("Nanotechnology"))="Nanotechnology"</formula>
    </cfRule>
    <cfRule type="beginsWith" dxfId="172" priority="36" operator="beginsWith" text="MEMS">
      <formula>LEFT(C17,LEN("MEMS"))="MEMS"</formula>
    </cfRule>
    <cfRule type="beginsWith" dxfId="171" priority="37" operator="beginsWith" text="MATH">
      <formula>LEFT(C17,LEN("MATH"))="MATH"</formula>
    </cfRule>
    <cfRule type="beginsWith" dxfId="170" priority="38" operator="beginsWith" text="Social">
      <formula>LEFT(C17,LEN("Social"))="Social"</formula>
    </cfRule>
    <cfRule type="beginsWith" dxfId="169" priority="39" operator="beginsWith" text="Humanity">
      <formula>LEFT(C17,LEN("Humanity"))="Humanity"</formula>
    </cfRule>
    <cfRule type="beginsWith" dxfId="168" priority="40" operator="beginsWith" text="Upper">
      <formula>LEFT(C17,LEN("Upper"))="Upper"</formula>
    </cfRule>
    <cfRule type="beginsWith" dxfId="167" priority="41" operator="beginsWith" text="PHYS">
      <formula>LEFT(C17,LEN("PHYS"))="PHYS"</formula>
    </cfRule>
    <cfRule type="beginsWith" dxfId="166" priority="42" operator="beginsWith" text="CHEM">
      <formula>LEFT(C17,LEN("CHEM"))="CHEM"</formula>
    </cfRule>
    <cfRule type="beginsWith" dxfId="165" priority="43" operator="beginsWith" text="ENGR">
      <formula>LEFT(C17,LEN("ENGR"))="ENGR"</formula>
    </cfRule>
    <cfRule type="beginsWith" dxfId="164" priority="44" operator="beginsWith" text="ECE">
      <formula>LEFT(C17,LEN("ECE"))="ECE"</formula>
    </cfRule>
    <cfRule type="beginsWith" dxfId="163" priority="45" operator="beginsWith" text="Nanotechnology">
      <formula>LEFT(C17,LEN("Nanotechnology"))="Nanotechnology"</formula>
    </cfRule>
    <cfRule type="beginsWith" dxfId="162" priority="46" operator="beginsWith" text="MEMS">
      <formula>LEFT(C17,LEN("MEMS"))="MEMS"</formula>
    </cfRule>
    <cfRule type="beginsWith" dxfId="161" priority="47" operator="beginsWith" text="MATH">
      <formula>LEFT(C17,LEN("MATH"))="MATH"</formula>
    </cfRule>
    <cfRule type="beginsWith" dxfId="160" priority="48" operator="beginsWith" text="Social">
      <formula>LEFT(C17,LEN("Social"))="Social"</formula>
    </cfRule>
    <cfRule type="beginsWith" dxfId="159" priority="49" operator="beginsWith" text="Humanity">
      <formula>LEFT(C17,LEN("Humanity"))="Humanity"</formula>
    </cfRule>
    <cfRule type="beginsWith" dxfId="158" priority="50" operator="beginsWith" text="Upper">
      <formula>LEFT(C17,LEN("Upper"))="Upper"</formula>
    </cfRule>
    <cfRule type="beginsWith" dxfId="157" priority="51" operator="beginsWith" text="PHYS">
      <formula>LEFT(C17,LEN("PHYS"))="PHYS"</formula>
    </cfRule>
    <cfRule type="beginsWith" dxfId="156" priority="52" operator="beginsWith" text="CHEM">
      <formula>LEFT(C17,LEN("CHEM"))="CHEM"</formula>
    </cfRule>
    <cfRule type="beginsWith" dxfId="155" priority="53" operator="beginsWith" text="ENGR">
      <formula>LEFT(C17,LEN("ENGR"))="ENGR"</formula>
    </cfRule>
    <cfRule type="beginsWith" dxfId="154" priority="54" operator="beginsWith" text="ECE">
      <formula>LEFT(C17,LEN("ECE"))="ECE"</formula>
    </cfRule>
    <cfRule type="beginsWith" dxfId="153" priority="55" operator="beginsWith" text="Nanotechnology">
      <formula>LEFT(C17,LEN("Nanotechnology"))="Nanotechnology"</formula>
    </cfRule>
    <cfRule type="beginsWith" dxfId="152" priority="56" operator="beginsWith" text="MEMS">
      <formula>LEFT(C17,LEN("MEMS"))="MEMS"</formula>
    </cfRule>
    <cfRule type="beginsWith" dxfId="151" priority="57" operator="beginsWith" text="MATH">
      <formula>LEFT(C17,LEN("MATH"))="MATH"</formula>
    </cfRule>
    <cfRule type="beginsWith" dxfId="150" priority="58" operator="beginsWith" text="Social">
      <formula>LEFT(C17,LEN("Social"))="Social"</formula>
    </cfRule>
    <cfRule type="beginsWith" dxfId="149" priority="59" operator="beginsWith" text="Humanity">
      <formula>LEFT(C17,LEN("Humanity"))="Humanity"</formula>
    </cfRule>
    <cfRule type="beginsWith" dxfId="148" priority="60" operator="beginsWith" text="Upper">
      <formula>LEFT(C17,LEN("Upper"))="Upper"</formula>
    </cfRule>
    <cfRule type="beginsWith" dxfId="147" priority="61" operator="beginsWith" text="PHYS">
      <formula>LEFT(C17,LEN("PHYS"))="PHYS"</formula>
    </cfRule>
    <cfRule type="beginsWith" dxfId="146" priority="62" operator="beginsWith" text="CHEM">
      <formula>LEFT(C17,LEN("CHEM"))="CHEM"</formula>
    </cfRule>
    <cfRule type="beginsWith" dxfId="145" priority="63" operator="beginsWith" text="ENGR">
      <formula>LEFT(C17,LEN("ENGR"))="ENGR"</formula>
    </cfRule>
    <cfRule type="beginsWith" dxfId="144" priority="64" operator="beginsWith" text="ECE">
      <formula>LEFT(C17,LEN("ECE"))="ECE"</formula>
    </cfRule>
    <cfRule type="beginsWith" dxfId="143" priority="585" operator="beginsWith" text="Nanotechnology">
      <formula>LEFT(C17,LEN("Nanotechnology"))="Nanotechnology"</formula>
    </cfRule>
    <cfRule type="beginsWith" dxfId="142" priority="586" operator="beginsWith" text="MEMS">
      <formula>LEFT(C17,LEN("MEMS"))="MEMS"</formula>
    </cfRule>
    <cfRule type="beginsWith" dxfId="141" priority="587" operator="beginsWith" text="MATH">
      <formula>LEFT(C17,LEN("MATH"))="MATH"</formula>
    </cfRule>
    <cfRule type="beginsWith" dxfId="140" priority="588" operator="beginsWith" text="Social">
      <formula>LEFT(C17,LEN("Social"))="Social"</formula>
    </cfRule>
    <cfRule type="beginsWith" dxfId="139" priority="589" operator="beginsWith" text="Humanity">
      <formula>LEFT(C17,LEN("Humanity"))="Humanity"</formula>
    </cfRule>
    <cfRule type="beginsWith" dxfId="138" priority="590" operator="beginsWith" text="Upper">
      <formula>LEFT(C17,LEN("Upper"))="Upper"</formula>
    </cfRule>
    <cfRule type="beginsWith" dxfId="137" priority="591" operator="beginsWith" text="PHYS">
      <formula>LEFT(C17,LEN("PHYS"))="PHYS"</formula>
    </cfRule>
    <cfRule type="beginsWith" dxfId="136" priority="592" operator="beginsWith" text="CHEM">
      <formula>LEFT(C17,LEN("CHEM"))="CHEM"</formula>
    </cfRule>
    <cfRule type="beginsWith" dxfId="135" priority="593" operator="beginsWith" text="ENGR">
      <formula>LEFT(C17,LEN("ENGR"))="ENGR"</formula>
    </cfRule>
    <cfRule type="beginsWith" dxfId="134" priority="594" operator="beginsWith" text="ECE">
      <formula>LEFT(C17,LEN("ECE"))="ECE"</formula>
    </cfRule>
  </conditionalFormatting>
  <conditionalFormatting sqref="C50:C55">
    <cfRule type="beginsWith" dxfId="133" priority="185" operator="beginsWith" text="Nanotechnology">
      <formula>LEFT(C50,LEN("Nanotechnology"))="Nanotechnology"</formula>
    </cfRule>
    <cfRule type="beginsWith" dxfId="132" priority="186" operator="beginsWith" text="MEMS">
      <formula>LEFT(C50,LEN("MEMS"))="MEMS"</formula>
    </cfRule>
    <cfRule type="beginsWith" dxfId="131" priority="187" operator="beginsWith" text="MATH">
      <formula>LEFT(C50,LEN("MATH"))="MATH"</formula>
    </cfRule>
    <cfRule type="beginsWith" dxfId="130" priority="188" operator="beginsWith" text="Social">
      <formula>LEFT(C50,LEN("Social"))="Social"</formula>
    </cfRule>
    <cfRule type="beginsWith" dxfId="129" priority="189" operator="beginsWith" text="Humanity">
      <formula>LEFT(C50,LEN("Humanity"))="Humanity"</formula>
    </cfRule>
    <cfRule type="beginsWith" dxfId="128" priority="190" operator="beginsWith" text="Upper">
      <formula>LEFT(C50,LEN("Upper"))="Upper"</formula>
    </cfRule>
    <cfRule type="beginsWith" dxfId="127" priority="191" operator="beginsWith" text="PHYS">
      <formula>LEFT(C50,LEN("PHYS"))="PHYS"</formula>
    </cfRule>
    <cfRule type="beginsWith" dxfId="126" priority="192" operator="beginsWith" text="CHEM">
      <formula>LEFT(C50,LEN("CHEM"))="CHEM"</formula>
    </cfRule>
    <cfRule type="beginsWith" dxfId="125" priority="193" operator="beginsWith" text="ENGR">
      <formula>LEFT(C50,LEN("ENGR"))="ENGR"</formula>
    </cfRule>
    <cfRule type="beginsWith" dxfId="124" priority="194" operator="beginsWith" text="ECE">
      <formula>LEFT(C50,LEN("ECE"))="ECE"</formula>
    </cfRule>
    <cfRule type="beginsWith" dxfId="123" priority="195" operator="beginsWith" text="Nanotechnology">
      <formula>LEFT(C50,LEN("Nanotechnology"))="Nanotechnology"</formula>
    </cfRule>
    <cfRule type="beginsWith" dxfId="122" priority="196" operator="beginsWith" text="MEMS">
      <formula>LEFT(C50,LEN("MEMS"))="MEMS"</formula>
    </cfRule>
    <cfRule type="beginsWith" dxfId="121" priority="197" operator="beginsWith" text="MATH">
      <formula>LEFT(C50,LEN("MATH"))="MATH"</formula>
    </cfRule>
    <cfRule type="beginsWith" dxfId="120" priority="198" operator="beginsWith" text="Social">
      <formula>LEFT(C50,LEN("Social"))="Social"</formula>
    </cfRule>
    <cfRule type="beginsWith" dxfId="119" priority="199" operator="beginsWith" text="Humanity">
      <formula>LEFT(C50,LEN("Humanity"))="Humanity"</formula>
    </cfRule>
    <cfRule type="beginsWith" dxfId="118" priority="200" operator="beginsWith" text="Upper">
      <formula>LEFT(C50,LEN("Upper"))="Upper"</formula>
    </cfRule>
    <cfRule type="beginsWith" dxfId="117" priority="201" operator="beginsWith" text="PHYS">
      <formula>LEFT(C50,LEN("PHYS"))="PHYS"</formula>
    </cfRule>
    <cfRule type="beginsWith" dxfId="116" priority="202" operator="beginsWith" text="CHEM">
      <formula>LEFT(C50,LEN("CHEM"))="CHEM"</formula>
    </cfRule>
    <cfRule type="beginsWith" dxfId="115" priority="203" operator="beginsWith" text="ENGR">
      <formula>LEFT(C50,LEN("ENGR"))="ENGR"</formula>
    </cfRule>
    <cfRule type="beginsWith" dxfId="114" priority="204" operator="beginsWith" text="ECE">
      <formula>LEFT(C50,LEN("ECE"))="ECE"</formula>
    </cfRule>
    <cfRule type="beginsWith" dxfId="113" priority="415" operator="beginsWith" text="Nanotechnology">
      <formula>LEFT(C50,LEN("Nanotechnology"))="Nanotechnology"</formula>
    </cfRule>
    <cfRule type="beginsWith" dxfId="112" priority="416" operator="beginsWith" text="MEMS">
      <formula>LEFT(C50,LEN("MEMS"))="MEMS"</formula>
    </cfRule>
    <cfRule type="beginsWith" dxfId="111" priority="417" operator="beginsWith" text="MATH">
      <formula>LEFT(C50,LEN("MATH"))="MATH"</formula>
    </cfRule>
    <cfRule type="beginsWith" dxfId="110" priority="418" operator="beginsWith" text="Social">
      <formula>LEFT(C50,LEN("Social"))="Social"</formula>
    </cfRule>
    <cfRule type="beginsWith" dxfId="109" priority="419" operator="beginsWith" text="Humanity">
      <formula>LEFT(C50,LEN("Humanity"))="Humanity"</formula>
    </cfRule>
    <cfRule type="beginsWith" dxfId="108" priority="420" operator="beginsWith" text="Upper">
      <formula>LEFT(C50,LEN("Upper"))="Upper"</formula>
    </cfRule>
    <cfRule type="beginsWith" dxfId="107" priority="421" operator="beginsWith" text="PHYS">
      <formula>LEFT(C50,LEN("PHYS"))="PHYS"</formula>
    </cfRule>
    <cfRule type="beginsWith" dxfId="106" priority="422" operator="beginsWith" text="CHEM">
      <formula>LEFT(C50,LEN("CHEM"))="CHEM"</formula>
    </cfRule>
    <cfRule type="beginsWith" dxfId="105" priority="423" operator="beginsWith" text="ENGR">
      <formula>LEFT(C50,LEN("ENGR"))="ENGR"</formula>
    </cfRule>
    <cfRule type="beginsWith" dxfId="104" priority="424" operator="beginsWith" text="ECE">
      <formula>LEFT(C50,LEN("ECE"))="ECE"</formula>
    </cfRule>
    <cfRule type="beginsWith" dxfId="103" priority="555" operator="beginsWith" text="Nanotechnology">
      <formula>LEFT(C50,LEN("Nanotechnology"))="Nanotechnology"</formula>
    </cfRule>
    <cfRule type="beginsWith" dxfId="102" priority="556" operator="beginsWith" text="MEMS">
      <formula>LEFT(C50,LEN("MEMS"))="MEMS"</formula>
    </cfRule>
    <cfRule type="beginsWith" dxfId="101" priority="557" operator="beginsWith" text="MATH">
      <formula>LEFT(C50,LEN("MATH"))="MATH"</formula>
    </cfRule>
    <cfRule type="beginsWith" dxfId="100" priority="558" operator="beginsWith" text="Social">
      <formula>LEFT(C50,LEN("Social"))="Social"</formula>
    </cfRule>
    <cfRule type="beginsWith" dxfId="99" priority="559" operator="beginsWith" text="Humanity">
      <formula>LEFT(C50,LEN("Humanity"))="Humanity"</formula>
    </cfRule>
    <cfRule type="beginsWith" dxfId="98" priority="560" operator="beginsWith" text="Upper">
      <formula>LEFT(C50,LEN("Upper"))="Upper"</formula>
    </cfRule>
    <cfRule type="beginsWith" dxfId="97" priority="561" operator="beginsWith" text="PHYS">
      <formula>LEFT(C50,LEN("PHYS"))="PHYS"</formula>
    </cfRule>
    <cfRule type="beginsWith" dxfId="96" priority="562" operator="beginsWith" text="CHEM">
      <formula>LEFT(C50,LEN("CHEM"))="CHEM"</formula>
    </cfRule>
    <cfRule type="beginsWith" dxfId="95" priority="563" operator="beginsWith" text="ENGR">
      <formula>LEFT(C50,LEN("ENGR"))="ENGR"</formula>
    </cfRule>
    <cfRule type="beginsWith" dxfId="94" priority="564" operator="beginsWith" text="ECE">
      <formula>LEFT(C50,LEN("ECE"))="ECE"</formula>
    </cfRule>
  </conditionalFormatting>
  <conditionalFormatting sqref="H50:H55">
    <cfRule type="beginsWith" dxfId="93" priority="165" operator="beginsWith" text="Nanotechnology">
      <formula>LEFT(H50,LEN("Nanotechnology"))="Nanotechnology"</formula>
    </cfRule>
    <cfRule type="beginsWith" dxfId="92" priority="166" operator="beginsWith" text="MEMS">
      <formula>LEFT(H50,LEN("MEMS"))="MEMS"</formula>
    </cfRule>
    <cfRule type="beginsWith" dxfId="91" priority="167" operator="beginsWith" text="MATH">
      <formula>LEFT(H50,LEN("MATH"))="MATH"</formula>
    </cfRule>
    <cfRule type="beginsWith" dxfId="90" priority="168" operator="beginsWith" text="Social">
      <formula>LEFT(H50,LEN("Social"))="Social"</formula>
    </cfRule>
    <cfRule type="beginsWith" dxfId="89" priority="169" operator="beginsWith" text="Humanity">
      <formula>LEFT(H50,LEN("Humanity"))="Humanity"</formula>
    </cfRule>
    <cfRule type="beginsWith" dxfId="88" priority="170" operator="beginsWith" text="Upper">
      <formula>LEFT(H50,LEN("Upper"))="Upper"</formula>
    </cfRule>
    <cfRule type="beginsWith" dxfId="87" priority="171" operator="beginsWith" text="PHYS">
      <formula>LEFT(H50,LEN("PHYS"))="PHYS"</formula>
    </cfRule>
    <cfRule type="beginsWith" dxfId="86" priority="172" operator="beginsWith" text="CHEM">
      <formula>LEFT(H50,LEN("CHEM"))="CHEM"</formula>
    </cfRule>
    <cfRule type="beginsWith" dxfId="85" priority="173" operator="beginsWith" text="ENGR">
      <formula>LEFT(H50,LEN("ENGR"))="ENGR"</formula>
    </cfRule>
    <cfRule type="beginsWith" dxfId="84" priority="174" operator="beginsWith" text="ECE">
      <formula>LEFT(H50,LEN("ECE"))="ECE"</formula>
    </cfRule>
    <cfRule type="beginsWith" dxfId="83" priority="175" operator="beginsWith" text="Nanotechnology">
      <formula>LEFT(H50,LEN("Nanotechnology"))="Nanotechnology"</formula>
    </cfRule>
    <cfRule type="beginsWith" dxfId="82" priority="176" operator="beginsWith" text="MEMS">
      <formula>LEFT(H50,LEN("MEMS"))="MEMS"</formula>
    </cfRule>
    <cfRule type="beginsWith" dxfId="81" priority="177" operator="beginsWith" text="MATH">
      <formula>LEFT(H50,LEN("MATH"))="MATH"</formula>
    </cfRule>
    <cfRule type="beginsWith" dxfId="80" priority="178" operator="beginsWith" text="Social">
      <formula>LEFT(H50,LEN("Social"))="Social"</formula>
    </cfRule>
    <cfRule type="beginsWith" dxfId="79" priority="179" operator="beginsWith" text="Humanity">
      <formula>LEFT(H50,LEN("Humanity"))="Humanity"</formula>
    </cfRule>
    <cfRule type="beginsWith" dxfId="78" priority="180" operator="beginsWith" text="Upper">
      <formula>LEFT(H50,LEN("Upper"))="Upper"</formula>
    </cfRule>
    <cfRule type="beginsWith" dxfId="77" priority="181" operator="beginsWith" text="PHYS">
      <formula>LEFT(H50,LEN("PHYS"))="PHYS"</formula>
    </cfRule>
    <cfRule type="beginsWith" dxfId="76" priority="182" operator="beginsWith" text="CHEM">
      <formula>LEFT(H50,LEN("CHEM"))="CHEM"</formula>
    </cfRule>
    <cfRule type="beginsWith" dxfId="75" priority="183" operator="beginsWith" text="ENGR">
      <formula>LEFT(H50,LEN("ENGR"))="ENGR"</formula>
    </cfRule>
    <cfRule type="beginsWith" dxfId="74" priority="184" operator="beginsWith" text="ECE">
      <formula>LEFT(H50,LEN("ECE"))="ECE"</formula>
    </cfRule>
    <cfRule type="beginsWith" dxfId="73" priority="405" operator="beginsWith" text="Nanotechnology">
      <formula>LEFT(H50,LEN("Nanotechnology"))="Nanotechnology"</formula>
    </cfRule>
    <cfRule type="beginsWith" dxfId="72" priority="406" operator="beginsWith" text="MEMS">
      <formula>LEFT(H50,LEN("MEMS"))="MEMS"</formula>
    </cfRule>
    <cfRule type="beginsWith" dxfId="71" priority="407" operator="beginsWith" text="MATH">
      <formula>LEFT(H50,LEN("MATH"))="MATH"</formula>
    </cfRule>
    <cfRule type="beginsWith" dxfId="70" priority="408" operator="beginsWith" text="Social">
      <formula>LEFT(H50,LEN("Social"))="Social"</formula>
    </cfRule>
    <cfRule type="beginsWith" dxfId="69" priority="409" operator="beginsWith" text="Humanity">
      <formula>LEFT(H50,LEN("Humanity"))="Humanity"</formula>
    </cfRule>
    <cfRule type="beginsWith" dxfId="68" priority="410" operator="beginsWith" text="Upper">
      <formula>LEFT(H50,LEN("Upper"))="Upper"</formula>
    </cfRule>
    <cfRule type="beginsWith" dxfId="67" priority="411" operator="beginsWith" text="PHYS">
      <formula>LEFT(H50,LEN("PHYS"))="PHYS"</formula>
    </cfRule>
    <cfRule type="beginsWith" dxfId="66" priority="412" operator="beginsWith" text="CHEM">
      <formula>LEFT(H50,LEN("CHEM"))="CHEM"</formula>
    </cfRule>
    <cfRule type="beginsWith" dxfId="65" priority="413" operator="beginsWith" text="ENGR">
      <formula>LEFT(H50,LEN("ENGR"))="ENGR"</formula>
    </cfRule>
    <cfRule type="beginsWith" dxfId="64" priority="414" operator="beginsWith" text="ECE">
      <formula>LEFT(H50,LEN("ECE"))="ECE"</formula>
    </cfRule>
  </conditionalFormatting>
  <conditionalFormatting sqref="M50:M55">
    <cfRule type="beginsWith" dxfId="63" priority="145" operator="beginsWith" text="Nanotechnology">
      <formula>LEFT(M50,LEN("Nanotechnology"))="Nanotechnology"</formula>
    </cfRule>
    <cfRule type="beginsWith" dxfId="62" priority="146" operator="beginsWith" text="MEMS">
      <formula>LEFT(M50,LEN("MEMS"))="MEMS"</formula>
    </cfRule>
    <cfRule type="beginsWith" dxfId="61" priority="147" operator="beginsWith" text="MATH">
      <formula>LEFT(M50,LEN("MATH"))="MATH"</formula>
    </cfRule>
    <cfRule type="beginsWith" dxfId="60" priority="148" operator="beginsWith" text="Social">
      <formula>LEFT(M50,LEN("Social"))="Social"</formula>
    </cfRule>
    <cfRule type="beginsWith" dxfId="59" priority="149" operator="beginsWith" text="Humanity">
      <formula>LEFT(M50,LEN("Humanity"))="Humanity"</formula>
    </cfRule>
    <cfRule type="beginsWith" dxfId="58" priority="150" operator="beginsWith" text="Upper">
      <formula>LEFT(M50,LEN("Upper"))="Upper"</formula>
    </cfRule>
    <cfRule type="beginsWith" dxfId="57" priority="151" operator="beginsWith" text="PHYS">
      <formula>LEFT(M50,LEN("PHYS"))="PHYS"</formula>
    </cfRule>
    <cfRule type="beginsWith" dxfId="56" priority="152" operator="beginsWith" text="CHEM">
      <formula>LEFT(M50,LEN("CHEM"))="CHEM"</formula>
    </cfRule>
    <cfRule type="beginsWith" dxfId="55" priority="153" operator="beginsWith" text="ENGR">
      <formula>LEFT(M50,LEN("ENGR"))="ENGR"</formula>
    </cfRule>
    <cfRule type="beginsWith" dxfId="54" priority="154" operator="beginsWith" text="ECE">
      <formula>LEFT(M50,LEN("ECE"))="ECE"</formula>
    </cfRule>
    <cfRule type="beginsWith" dxfId="53" priority="155" operator="beginsWith" text="Nanotechnology">
      <formula>LEFT(M50,LEN("Nanotechnology"))="Nanotechnology"</formula>
    </cfRule>
    <cfRule type="beginsWith" dxfId="52" priority="156" operator="beginsWith" text="MEMS">
      <formula>LEFT(M50,LEN("MEMS"))="MEMS"</formula>
    </cfRule>
    <cfRule type="beginsWith" dxfId="51" priority="157" operator="beginsWith" text="MATH">
      <formula>LEFT(M50,LEN("MATH"))="MATH"</formula>
    </cfRule>
    <cfRule type="beginsWith" dxfId="50" priority="158" operator="beginsWith" text="Social">
      <formula>LEFT(M50,LEN("Social"))="Social"</formula>
    </cfRule>
    <cfRule type="beginsWith" dxfId="49" priority="159" operator="beginsWith" text="Humanity">
      <formula>LEFT(M50,LEN("Humanity"))="Humanity"</formula>
    </cfRule>
    <cfRule type="beginsWith" dxfId="48" priority="160" operator="beginsWith" text="Upper">
      <formula>LEFT(M50,LEN("Upper"))="Upper"</formula>
    </cfRule>
    <cfRule type="beginsWith" dxfId="47" priority="161" operator="beginsWith" text="PHYS">
      <formula>LEFT(M50,LEN("PHYS"))="PHYS"</formula>
    </cfRule>
    <cfRule type="beginsWith" dxfId="46" priority="162" operator="beginsWith" text="CHEM">
      <formula>LEFT(M50,LEN("CHEM"))="CHEM"</formula>
    </cfRule>
    <cfRule type="beginsWith" dxfId="45" priority="163" operator="beginsWith" text="ENGR">
      <formula>LEFT(M50,LEN("ENGR"))="ENGR"</formula>
    </cfRule>
    <cfRule type="beginsWith" dxfId="44" priority="164" operator="beginsWith" text="ECE">
      <formula>LEFT(M50,LEN("ECE"))="ECE"</formula>
    </cfRule>
    <cfRule type="beginsWith" dxfId="43" priority="395" operator="beginsWith" text="Nanotechnology">
      <formula>LEFT(M50,LEN("Nanotechnology"))="Nanotechnology"</formula>
    </cfRule>
    <cfRule type="beginsWith" dxfId="42" priority="396" operator="beginsWith" text="MEMS">
      <formula>LEFT(M50,LEN("MEMS"))="MEMS"</formula>
    </cfRule>
    <cfRule type="beginsWith" dxfId="41" priority="397" operator="beginsWith" text="MATH">
      <formula>LEFT(M50,LEN("MATH"))="MATH"</formula>
    </cfRule>
    <cfRule type="beginsWith" dxfId="40" priority="398" operator="beginsWith" text="Social">
      <formula>LEFT(M50,LEN("Social"))="Social"</formula>
    </cfRule>
    <cfRule type="beginsWith" dxfId="39" priority="399" operator="beginsWith" text="Humanity">
      <formula>LEFT(M50,LEN("Humanity"))="Humanity"</formula>
    </cfRule>
    <cfRule type="beginsWith" dxfId="38" priority="400" operator="beginsWith" text="Upper">
      <formula>LEFT(M50,LEN("Upper"))="Upper"</formula>
    </cfRule>
    <cfRule type="beginsWith" dxfId="37" priority="401" operator="beginsWith" text="PHYS">
      <formula>LEFT(M50,LEN("PHYS"))="PHYS"</formula>
    </cfRule>
    <cfRule type="beginsWith" dxfId="36" priority="402" operator="beginsWith" text="CHEM">
      <formula>LEFT(M50,LEN("CHEM"))="CHEM"</formula>
    </cfRule>
    <cfRule type="beginsWith" dxfId="35" priority="403" operator="beginsWith" text="ENGR">
      <formula>LEFT(M50,LEN("ENGR"))="ENGR"</formula>
    </cfRule>
    <cfRule type="beginsWith" dxfId="34" priority="404" operator="beginsWith" text="ECE">
      <formula>LEFT(M50,LEN("ECE"))="ECE"</formula>
    </cfRule>
  </conditionalFormatting>
  <conditionalFormatting sqref="R6:R24 C6:C57 H6:H57 M6:M57">
    <cfRule type="beginsWith" dxfId="33" priority="1" stopIfTrue="1" operator="beginsWith" text="BIOENG">
      <formula>LEFT(C6,LEN("BIOENG"))="BIOENG"</formula>
    </cfRule>
    <cfRule type="beginsWith" dxfId="32" priority="597" operator="beginsWith" text="MEMS">
      <formula>LEFT(C6,LEN("MEMS"))="MEMS"</formula>
    </cfRule>
    <cfRule type="beginsWith" dxfId="31" priority="598" operator="beginsWith" text="MATH">
      <formula>LEFT(C6,LEN("MATH"))="MATH"</formula>
    </cfRule>
    <cfRule type="beginsWith" dxfId="30" priority="599" operator="beginsWith" text="Social">
      <formula>LEFT(C6,LEN("Social"))="Social"</formula>
    </cfRule>
    <cfRule type="beginsWith" dxfId="29" priority="600" operator="beginsWith" text="Humanity">
      <formula>LEFT(C6,LEN("Humanity"))="Humanity"</formula>
    </cfRule>
    <cfRule type="beginsWith" dxfId="28" priority="601" operator="beginsWith" text="BIOSCI">
      <formula>LEFT(C6,LEN("BIOSCI"))="BIOSCI"</formula>
    </cfRule>
    <cfRule type="beginsWith" dxfId="27" priority="602" operator="beginsWith" text="PHYS">
      <formula>LEFT(C6,LEN("PHYS"))="PHYS"</formula>
    </cfRule>
    <cfRule type="beginsWith" dxfId="26" priority="603" operator="beginsWith" text="CHEM">
      <formula>LEFT(C6,LEN("CHEM"))="CHEM"</formula>
    </cfRule>
    <cfRule type="beginsWith" dxfId="25" priority="604" operator="beginsWith" text="ENGR">
      <formula>LEFT(C6,LEN("ENGR"))="ENGR"</formula>
    </cfRule>
    <cfRule type="beginsWith" dxfId="24" priority="605" operator="beginsWith" text="ECE">
      <formula>LEFT(C6,LEN("ECE"))="ECE"</formula>
    </cfRule>
  </conditionalFormatting>
  <pageMargins left="0.7" right="0.7" top="0.75" bottom="0.75" header="0.3" footer="0.3"/>
  <pageSetup orientation="portrait" horizontalDpi="0" verticalDpi="0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5E308B9C-BD44-4245-A1D0-CD74350C98CF}">
          <x14:formula1>
            <xm:f>'Nano Chem-BioE Checklist 1'!$AK$57:$AK$62</xm:f>
          </x14:formula1>
          <xm:sqref>D6:D11 N50:N55 I50:I55 D50:D55 N39:N44 I39:I44 D39:D44 N28:N33 I28:I33 D28:D33 N17:N22 I17:I22 D17:D22 N6:N11 I6:I11</xm:sqref>
        </x14:dataValidation>
        <x14:dataValidation type="list" allowBlank="1" showInputMessage="1" showErrorMessage="1" xr:uid="{8ECEA339-A358-CA42-B787-B7F96F261D8D}">
          <x14:formula1>
            <xm:f>'Nano Chem-BioE Checklist 1'!$AL$57:$AL$70</xm:f>
          </x14:formula1>
          <xm:sqref>E6:E11 S6:S24 O50:O55 J50:J55 E50:E55 O39:O44 J39:J44 E39:E44 O28:O33 J28:J33 E28:E33 O17:O22 J17:J22 E17:E22 O6:O11 J6:J11</xm:sqref>
        </x14:dataValidation>
        <x14:dataValidation type="list" allowBlank="1" showInputMessage="1" showErrorMessage="1" xr:uid="{5F79C329-EE60-0E41-8BA8-81F2EDBAF901}">
          <x14:formula1>
            <xm:f>'Nano Chem-BioE Checklist 1'!$C$4:$C$44</xm:f>
          </x14:formula1>
          <xm:sqref>C6:C11 M6:M11 M17:M22 M28:M33 M39:M44 H28:H33 C17:C22 C39:C44 H39:H44 C50:C55 H50:H55 M50:M55 R6:R24 H17:H22 H6:H11 C28:C33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C890C6-33FD-D342-A1E1-9A55931CD733}">
  <dimension ref="B3:AL70"/>
  <sheetViews>
    <sheetView topLeftCell="A9" zoomScale="80" zoomScaleNormal="80" workbookViewId="0">
      <selection activeCell="C6" sqref="C6"/>
    </sheetView>
  </sheetViews>
  <sheetFormatPr baseColWidth="10" defaultRowHeight="16" x14ac:dyDescent="0.2"/>
  <cols>
    <col min="2" max="2" width="16.83203125" bestFit="1" customWidth="1"/>
    <col min="3" max="3" width="54.83203125" bestFit="1" customWidth="1"/>
    <col min="4" max="4" width="12.33203125" bestFit="1" customWidth="1"/>
    <col min="6" max="6" width="17.1640625" bestFit="1" customWidth="1"/>
    <col min="7" max="7" width="37.6640625" style="51" bestFit="1" customWidth="1"/>
    <col min="8" max="8" width="17.1640625" style="51" bestFit="1" customWidth="1"/>
  </cols>
  <sheetData>
    <row r="3" spans="2:9" s="50" customFormat="1" ht="19" x14ac:dyDescent="0.25">
      <c r="C3" s="5" t="s">
        <v>45</v>
      </c>
      <c r="D3" s="5" t="s">
        <v>108</v>
      </c>
      <c r="E3" s="5" t="s">
        <v>0</v>
      </c>
      <c r="F3" s="5" t="s">
        <v>115</v>
      </c>
      <c r="G3" s="5" t="s">
        <v>137</v>
      </c>
      <c r="H3" s="5" t="s">
        <v>138</v>
      </c>
      <c r="I3" s="5"/>
    </row>
    <row r="4" spans="2:9" ht="21" x14ac:dyDescent="0.25">
      <c r="B4" s="50"/>
      <c r="C4" s="55" t="s">
        <v>157</v>
      </c>
      <c r="D4" s="7">
        <f t="shared" ref="D4:D44" si="0">IF(OR(IF(OR($E4="W",$E4="F/R",$E4=" "),0,1),IF(COUNTIF(All,Course)&gt;1,1,0)),1,0)</f>
        <v>0</v>
      </c>
      <c r="E4" s="22" t="str">
        <f t="shared" ref="E4:E43" si="1">IF(COUNTIF(All,Course)&gt;=1,IFERROR(VLOOKUP(Course,Fall,3,FALSE),IFERROR(VLOOKUP(Course,Spring,3,FALSE),IFERROR(VLOOKUP(Course,Summer,3,FALSE),VLOOKUP(Course,Transfer,2,FALSE))))," ")</f>
        <v xml:space="preserve"> </v>
      </c>
      <c r="F4" s="5"/>
      <c r="G4" s="22" t="s">
        <v>181</v>
      </c>
      <c r="H4" s="22" t="s">
        <v>139</v>
      </c>
      <c r="I4" s="5"/>
    </row>
    <row r="5" spans="2:9" ht="21" x14ac:dyDescent="0.25">
      <c r="B5" s="50"/>
      <c r="C5" s="56" t="s">
        <v>158</v>
      </c>
      <c r="D5" s="7">
        <f t="shared" si="0"/>
        <v>0</v>
      </c>
      <c r="E5" s="22" t="str">
        <f t="shared" si="1"/>
        <v xml:space="preserve"> </v>
      </c>
      <c r="F5" s="5"/>
      <c r="G5" s="22" t="s">
        <v>169</v>
      </c>
      <c r="H5" s="22" t="s">
        <v>141</v>
      </c>
      <c r="I5" s="5"/>
    </row>
    <row r="6" spans="2:9" ht="21" x14ac:dyDescent="0.25">
      <c r="B6" s="50"/>
      <c r="C6" s="56" t="s">
        <v>159</v>
      </c>
      <c r="D6" s="7">
        <f t="shared" si="0"/>
        <v>1</v>
      </c>
      <c r="E6" s="22">
        <f t="shared" si="1"/>
        <v>0</v>
      </c>
      <c r="F6" s="5"/>
      <c r="G6" s="22" t="s">
        <v>182</v>
      </c>
      <c r="H6" s="22" t="s">
        <v>140</v>
      </c>
      <c r="I6" s="5"/>
    </row>
    <row r="7" spans="2:9" ht="21" x14ac:dyDescent="0.25">
      <c r="B7" s="50"/>
      <c r="C7" s="56" t="s">
        <v>176</v>
      </c>
      <c r="D7" s="7">
        <f t="shared" si="0"/>
        <v>0</v>
      </c>
      <c r="E7" s="22" t="str">
        <f t="shared" si="1"/>
        <v xml:space="preserve"> </v>
      </c>
      <c r="F7" s="5"/>
      <c r="G7" s="22"/>
      <c r="H7" s="22"/>
      <c r="I7" s="5"/>
    </row>
    <row r="8" spans="2:9" ht="21" x14ac:dyDescent="0.25">
      <c r="B8" s="50"/>
      <c r="C8" s="56" t="s">
        <v>177</v>
      </c>
      <c r="D8" s="7">
        <f t="shared" si="0"/>
        <v>0</v>
      </c>
      <c r="E8" s="22" t="str">
        <f t="shared" si="1"/>
        <v xml:space="preserve"> </v>
      </c>
      <c r="F8" s="5"/>
      <c r="G8" s="22"/>
      <c r="H8" s="22"/>
      <c r="I8" s="5"/>
    </row>
    <row r="9" spans="2:9" ht="21" x14ac:dyDescent="0.25">
      <c r="C9" s="11" t="s">
        <v>39</v>
      </c>
      <c r="D9" s="7">
        <f t="shared" si="0"/>
        <v>1</v>
      </c>
      <c r="E9" s="22">
        <f t="shared" si="1"/>
        <v>0</v>
      </c>
      <c r="F9" s="24"/>
      <c r="G9" s="51" t="s">
        <v>143</v>
      </c>
      <c r="H9" s="51" t="s">
        <v>140</v>
      </c>
    </row>
    <row r="10" spans="2:9" ht="21" x14ac:dyDescent="0.25">
      <c r="C10" s="11" t="s">
        <v>40</v>
      </c>
      <c r="D10" s="7">
        <f t="shared" si="0"/>
        <v>1</v>
      </c>
      <c r="E10" s="22">
        <f t="shared" si="1"/>
        <v>0</v>
      </c>
      <c r="F10" s="24"/>
      <c r="G10" s="51" t="s">
        <v>144</v>
      </c>
      <c r="H10" s="51" t="s">
        <v>140</v>
      </c>
    </row>
    <row r="11" spans="2:9" ht="21" x14ac:dyDescent="0.25">
      <c r="C11" s="11" t="s">
        <v>152</v>
      </c>
      <c r="D11" s="7">
        <f t="shared" si="0"/>
        <v>0</v>
      </c>
      <c r="E11" s="22" t="str">
        <f>IF(COUNTIF(All,Course)&gt;=1,IFERROR(VLOOKUP(Course,Fall,3,FALSE),IFERROR(VLOOKUP(Course,Spring,3,FALSE),IFERROR(VLOOKUP(Course,Summer,3,FALSE),VLOOKUP(Course,Transfer,2,FALSE))))," ")</f>
        <v xml:space="preserve"> </v>
      </c>
      <c r="F11" s="24"/>
      <c r="H11" s="51" t="s">
        <v>141</v>
      </c>
    </row>
    <row r="12" spans="2:9" ht="21" x14ac:dyDescent="0.25">
      <c r="C12" s="12" t="s">
        <v>58</v>
      </c>
      <c r="D12" s="7">
        <f t="shared" si="0"/>
        <v>1</v>
      </c>
      <c r="E12" s="22">
        <f t="shared" si="1"/>
        <v>0</v>
      </c>
      <c r="F12" s="24"/>
      <c r="H12" s="51" t="s">
        <v>139</v>
      </c>
    </row>
    <row r="13" spans="2:9" ht="21" x14ac:dyDescent="0.25">
      <c r="C13" s="12" t="s">
        <v>59</v>
      </c>
      <c r="D13" s="7">
        <f t="shared" si="0"/>
        <v>1</v>
      </c>
      <c r="E13" s="22">
        <f t="shared" si="1"/>
        <v>0</v>
      </c>
      <c r="F13" s="24"/>
      <c r="G13" s="51" t="s">
        <v>145</v>
      </c>
      <c r="H13" s="51" t="s">
        <v>140</v>
      </c>
    </row>
    <row r="14" spans="2:9" ht="21" x14ac:dyDescent="0.25">
      <c r="C14" s="12" t="s">
        <v>60</v>
      </c>
      <c r="D14" s="7">
        <f t="shared" si="0"/>
        <v>1</v>
      </c>
      <c r="E14" s="22">
        <f t="shared" si="1"/>
        <v>0</v>
      </c>
      <c r="F14" s="24"/>
      <c r="G14" s="51" t="s">
        <v>146</v>
      </c>
      <c r="H14" s="51" t="s">
        <v>139</v>
      </c>
    </row>
    <row r="15" spans="2:9" ht="21" x14ac:dyDescent="0.25">
      <c r="C15" s="12" t="s">
        <v>61</v>
      </c>
      <c r="D15" s="7">
        <f t="shared" si="0"/>
        <v>1</v>
      </c>
      <c r="E15" s="22">
        <f t="shared" si="1"/>
        <v>0</v>
      </c>
      <c r="F15" s="24"/>
      <c r="G15" s="51" t="s">
        <v>147</v>
      </c>
      <c r="H15" s="51" t="s">
        <v>142</v>
      </c>
    </row>
    <row r="16" spans="2:9" ht="21" x14ac:dyDescent="0.25">
      <c r="C16" s="12" t="s">
        <v>38</v>
      </c>
      <c r="D16" s="7">
        <f t="shared" si="0"/>
        <v>0</v>
      </c>
      <c r="E16" s="22" t="str">
        <f t="shared" si="1"/>
        <v xml:space="preserve"> </v>
      </c>
      <c r="F16" s="24"/>
      <c r="G16" s="51" t="s">
        <v>3</v>
      </c>
      <c r="H16" s="51" t="s">
        <v>142</v>
      </c>
    </row>
    <row r="17" spans="3:8" ht="21" x14ac:dyDescent="0.25">
      <c r="C17" s="12" t="s">
        <v>62</v>
      </c>
      <c r="D17" s="7">
        <f t="shared" si="0"/>
        <v>0</v>
      </c>
      <c r="E17" s="22" t="str">
        <f t="shared" si="1"/>
        <v xml:space="preserve"> </v>
      </c>
      <c r="F17" s="24"/>
      <c r="G17" s="51" t="s">
        <v>148</v>
      </c>
      <c r="H17" s="51" t="s">
        <v>139</v>
      </c>
    </row>
    <row r="18" spans="3:8" ht="21" x14ac:dyDescent="0.25">
      <c r="C18" s="13" t="s">
        <v>80</v>
      </c>
      <c r="D18" s="7">
        <f t="shared" si="0"/>
        <v>1</v>
      </c>
      <c r="E18" s="22">
        <f t="shared" si="1"/>
        <v>0</v>
      </c>
      <c r="F18" s="24"/>
      <c r="H18" s="51" t="s">
        <v>139</v>
      </c>
    </row>
    <row r="19" spans="3:8" ht="21" x14ac:dyDescent="0.25">
      <c r="C19" s="13" t="s">
        <v>79</v>
      </c>
      <c r="D19" s="7">
        <f t="shared" si="0"/>
        <v>1</v>
      </c>
      <c r="E19" s="22">
        <f t="shared" si="1"/>
        <v>0</v>
      </c>
      <c r="F19" s="24"/>
      <c r="G19" s="51" t="s">
        <v>24</v>
      </c>
      <c r="H19" s="51" t="s">
        <v>141</v>
      </c>
    </row>
    <row r="20" spans="3:8" ht="21" x14ac:dyDescent="0.25">
      <c r="C20" s="13" t="s">
        <v>153</v>
      </c>
      <c r="D20" s="7">
        <f t="shared" si="0"/>
        <v>1</v>
      </c>
      <c r="E20" s="22">
        <f t="shared" si="1"/>
        <v>0</v>
      </c>
      <c r="F20" s="24"/>
      <c r="G20" s="51" t="s">
        <v>179</v>
      </c>
      <c r="H20" s="51" t="s">
        <v>142</v>
      </c>
    </row>
    <row r="21" spans="3:8" ht="21" x14ac:dyDescent="0.25">
      <c r="C21" s="13" t="s">
        <v>178</v>
      </c>
      <c r="D21" s="7">
        <f t="shared" si="0"/>
        <v>1</v>
      </c>
      <c r="E21" s="22">
        <f t="shared" si="1"/>
        <v>0</v>
      </c>
      <c r="F21" s="24"/>
      <c r="G21" s="51" t="s">
        <v>165</v>
      </c>
      <c r="H21" s="51" t="s">
        <v>142</v>
      </c>
    </row>
    <row r="22" spans="3:8" ht="21" x14ac:dyDescent="0.25">
      <c r="C22" s="13" t="s">
        <v>155</v>
      </c>
      <c r="D22" s="7">
        <f t="shared" si="0"/>
        <v>0</v>
      </c>
      <c r="E22" s="22" t="str">
        <f t="shared" si="1"/>
        <v xml:space="preserve"> </v>
      </c>
      <c r="F22" s="24"/>
      <c r="H22" s="51" t="s">
        <v>142</v>
      </c>
    </row>
    <row r="23" spans="3:8" ht="21" x14ac:dyDescent="0.25">
      <c r="C23" s="13" t="s">
        <v>156</v>
      </c>
      <c r="D23" s="7">
        <f t="shared" si="0"/>
        <v>0</v>
      </c>
      <c r="E23" s="22" t="str">
        <f t="shared" si="1"/>
        <v xml:space="preserve"> </v>
      </c>
      <c r="F23" s="24"/>
      <c r="G23" s="51" t="s">
        <v>180</v>
      </c>
      <c r="H23" s="51" t="s">
        <v>142</v>
      </c>
    </row>
    <row r="24" spans="3:8" ht="21" x14ac:dyDescent="0.25">
      <c r="C24" s="13" t="s">
        <v>53</v>
      </c>
      <c r="D24" s="7">
        <f t="shared" si="0"/>
        <v>1</v>
      </c>
      <c r="E24" s="22">
        <f t="shared" si="1"/>
        <v>0</v>
      </c>
      <c r="F24" s="24"/>
      <c r="G24" s="51" t="s">
        <v>2</v>
      </c>
      <c r="H24" s="51" t="s">
        <v>142</v>
      </c>
    </row>
    <row r="25" spans="3:8" ht="21" x14ac:dyDescent="0.25">
      <c r="C25" s="13" t="s">
        <v>149</v>
      </c>
      <c r="D25" s="7">
        <f t="shared" si="0"/>
        <v>1</v>
      </c>
      <c r="E25" s="22">
        <f t="shared" si="1"/>
        <v>0</v>
      </c>
      <c r="F25" s="24"/>
      <c r="G25" s="51" t="s">
        <v>151</v>
      </c>
      <c r="H25" s="51" t="s">
        <v>142</v>
      </c>
    </row>
    <row r="26" spans="3:8" ht="21" x14ac:dyDescent="0.25">
      <c r="C26" s="13" t="s">
        <v>37</v>
      </c>
      <c r="D26" s="7">
        <f t="shared" si="0"/>
        <v>0</v>
      </c>
      <c r="E26" s="22" t="str">
        <f t="shared" si="1"/>
        <v xml:space="preserve"> </v>
      </c>
      <c r="F26" s="24"/>
      <c r="G26" s="51" t="s">
        <v>150</v>
      </c>
      <c r="H26" s="51" t="s">
        <v>142</v>
      </c>
    </row>
    <row r="27" spans="3:8" ht="21" x14ac:dyDescent="0.25">
      <c r="C27" s="14" t="s">
        <v>11</v>
      </c>
      <c r="D27" s="7">
        <f t="shared" si="0"/>
        <v>0</v>
      </c>
      <c r="E27" s="22" t="str">
        <f t="shared" si="1"/>
        <v xml:space="preserve"> </v>
      </c>
      <c r="F27" s="24"/>
    </row>
    <row r="28" spans="3:8" ht="21" x14ac:dyDescent="0.25">
      <c r="C28" s="14" t="s">
        <v>12</v>
      </c>
      <c r="D28" s="7">
        <f t="shared" si="0"/>
        <v>0</v>
      </c>
      <c r="E28" s="22" t="str">
        <f t="shared" si="1"/>
        <v xml:space="preserve"> </v>
      </c>
      <c r="F28" s="24"/>
    </row>
    <row r="29" spans="3:8" ht="21" x14ac:dyDescent="0.25">
      <c r="C29" s="14" t="s">
        <v>54</v>
      </c>
      <c r="D29" s="7">
        <f t="shared" si="0"/>
        <v>1</v>
      </c>
      <c r="E29" s="22">
        <f t="shared" si="1"/>
        <v>0</v>
      </c>
      <c r="F29" s="24"/>
    </row>
    <row r="30" spans="3:8" ht="21" x14ac:dyDescent="0.25">
      <c r="C30" s="14" t="s">
        <v>55</v>
      </c>
      <c r="D30" s="7">
        <f t="shared" si="0"/>
        <v>1</v>
      </c>
      <c r="E30" s="22">
        <f t="shared" si="1"/>
        <v>0</v>
      </c>
      <c r="F30" s="24"/>
    </row>
    <row r="31" spans="3:8" ht="21" x14ac:dyDescent="0.25">
      <c r="C31" s="14" t="s">
        <v>56</v>
      </c>
      <c r="D31" s="7">
        <f t="shared" si="0"/>
        <v>0</v>
      </c>
      <c r="E31" s="22" t="str">
        <f t="shared" si="1"/>
        <v xml:space="preserve"> </v>
      </c>
      <c r="F31" s="24"/>
    </row>
    <row r="32" spans="3:8" ht="21" x14ac:dyDescent="0.25">
      <c r="C32" s="14" t="s">
        <v>57</v>
      </c>
      <c r="D32" s="7">
        <f t="shared" si="0"/>
        <v>0</v>
      </c>
      <c r="E32" s="22" t="str">
        <f t="shared" si="1"/>
        <v xml:space="preserve"> </v>
      </c>
      <c r="F32" s="24"/>
    </row>
    <row r="33" spans="3:8" ht="21" x14ac:dyDescent="0.25">
      <c r="C33" s="15" t="s">
        <v>81</v>
      </c>
      <c r="D33" s="7">
        <f t="shared" si="0"/>
        <v>1</v>
      </c>
      <c r="E33" s="22">
        <f t="shared" si="1"/>
        <v>0</v>
      </c>
      <c r="F33" s="24"/>
      <c r="H33" s="51" t="s">
        <v>139</v>
      </c>
    </row>
    <row r="34" spans="3:8" ht="21" x14ac:dyDescent="0.25">
      <c r="C34" s="15" t="s">
        <v>116</v>
      </c>
      <c r="D34" s="7">
        <f t="shared" si="0"/>
        <v>1</v>
      </c>
      <c r="E34" s="22">
        <f t="shared" si="1"/>
        <v>0</v>
      </c>
      <c r="F34" s="24"/>
      <c r="G34" s="51" t="s">
        <v>2</v>
      </c>
      <c r="H34" s="51" t="s">
        <v>142</v>
      </c>
    </row>
    <row r="35" spans="3:8" ht="21" x14ac:dyDescent="0.25">
      <c r="C35" s="15" t="s">
        <v>117</v>
      </c>
      <c r="D35" s="7">
        <f t="shared" si="0"/>
        <v>1</v>
      </c>
      <c r="E35" s="22">
        <f t="shared" si="1"/>
        <v>0</v>
      </c>
      <c r="F35" s="24"/>
      <c r="G35" s="51" t="s">
        <v>3</v>
      </c>
      <c r="H35" s="51" t="s">
        <v>142</v>
      </c>
    </row>
    <row r="36" spans="3:8" ht="21" x14ac:dyDescent="0.25">
      <c r="C36" s="15" t="s">
        <v>52</v>
      </c>
      <c r="D36" s="7">
        <f t="shared" si="0"/>
        <v>1</v>
      </c>
      <c r="E36" s="22">
        <f t="shared" si="1"/>
        <v>0</v>
      </c>
      <c r="F36" s="24"/>
      <c r="G36" s="51" t="s">
        <v>2</v>
      </c>
      <c r="H36" s="51" t="s">
        <v>142</v>
      </c>
    </row>
    <row r="37" spans="3:8" ht="21" x14ac:dyDescent="0.25">
      <c r="C37" s="15" t="s">
        <v>10</v>
      </c>
      <c r="D37" s="7">
        <f t="shared" si="0"/>
        <v>1</v>
      </c>
      <c r="E37" s="22">
        <f t="shared" si="1"/>
        <v>0</v>
      </c>
      <c r="F37" s="24"/>
      <c r="G37" s="51" t="s">
        <v>3</v>
      </c>
      <c r="H37" s="51" t="s">
        <v>142</v>
      </c>
    </row>
    <row r="38" spans="3:8" ht="21" x14ac:dyDescent="0.25">
      <c r="C38" s="16" t="s">
        <v>41</v>
      </c>
      <c r="D38" s="7">
        <f t="shared" si="0"/>
        <v>0</v>
      </c>
      <c r="E38" s="22" t="str">
        <f t="shared" si="1"/>
        <v xml:space="preserve"> </v>
      </c>
      <c r="F38" s="24"/>
      <c r="G38" s="51" t="s">
        <v>47</v>
      </c>
      <c r="H38" s="51" t="s">
        <v>139</v>
      </c>
    </row>
    <row r="39" spans="3:8" ht="21" x14ac:dyDescent="0.25">
      <c r="C39" s="16" t="s">
        <v>42</v>
      </c>
      <c r="D39" s="7">
        <f t="shared" si="0"/>
        <v>0</v>
      </c>
      <c r="E39" s="22" t="str">
        <f t="shared" si="1"/>
        <v xml:space="preserve"> </v>
      </c>
      <c r="F39" s="24"/>
      <c r="H39" s="51" t="s">
        <v>139</v>
      </c>
    </row>
    <row r="40" spans="3:8" ht="21" x14ac:dyDescent="0.25">
      <c r="C40" s="17" t="s">
        <v>49</v>
      </c>
      <c r="D40" s="7">
        <f t="shared" si="0"/>
        <v>0</v>
      </c>
      <c r="E40" s="22" t="str">
        <f t="shared" si="1"/>
        <v xml:space="preserve"> </v>
      </c>
      <c r="F40" s="24"/>
    </row>
    <row r="41" spans="3:8" ht="21" x14ac:dyDescent="0.25">
      <c r="C41" s="17" t="s">
        <v>50</v>
      </c>
      <c r="D41" s="7">
        <f t="shared" si="0"/>
        <v>0</v>
      </c>
      <c r="E41" s="22" t="str">
        <f t="shared" si="1"/>
        <v xml:space="preserve"> </v>
      </c>
      <c r="F41" s="24"/>
    </row>
    <row r="42" spans="3:8" ht="21" x14ac:dyDescent="0.25">
      <c r="C42" s="17" t="s">
        <v>51</v>
      </c>
      <c r="D42" s="7">
        <f t="shared" si="0"/>
        <v>0</v>
      </c>
      <c r="E42" s="22" t="str">
        <f t="shared" si="1"/>
        <v xml:space="preserve"> </v>
      </c>
      <c r="F42" s="24"/>
    </row>
    <row r="43" spans="3:8" ht="21" x14ac:dyDescent="0.25">
      <c r="C43" s="18" t="s">
        <v>20</v>
      </c>
      <c r="D43" s="7">
        <f t="shared" si="0"/>
        <v>0</v>
      </c>
      <c r="E43" s="22" t="str">
        <f t="shared" si="1"/>
        <v xml:space="preserve"> </v>
      </c>
      <c r="F43" s="24"/>
    </row>
    <row r="44" spans="3:8" ht="21" x14ac:dyDescent="0.25">
      <c r="C44" s="19" t="s">
        <v>21</v>
      </c>
      <c r="D44" s="52">
        <f t="shared" si="0"/>
        <v>0</v>
      </c>
      <c r="E44" s="22" t="str">
        <f t="shared" ref="E44" si="2">IF(COUNTIF(All,Course)&gt;=1,IFERROR(VLOOKUP(Course,Fall,3,FALSE),IFERROR(VLOOKUP(Course,Spring,3,FALSE),IFERROR(VLOOKUP(Course,Summer,3,FALSE),VLOOKUP(Course,Transfer,2,FALSE))))," ")</f>
        <v xml:space="preserve"> </v>
      </c>
      <c r="F44" s="24"/>
    </row>
    <row r="56" spans="37:38" x14ac:dyDescent="0.2">
      <c r="AK56" t="s">
        <v>82</v>
      </c>
      <c r="AL56" t="s">
        <v>83</v>
      </c>
    </row>
    <row r="57" spans="37:38" x14ac:dyDescent="0.2">
      <c r="AK57">
        <v>1</v>
      </c>
      <c r="AL57" s="6" t="s">
        <v>64</v>
      </c>
    </row>
    <row r="58" spans="37:38" x14ac:dyDescent="0.2">
      <c r="AK58">
        <v>2</v>
      </c>
      <c r="AL58" s="6" t="s">
        <v>66</v>
      </c>
    </row>
    <row r="59" spans="37:38" x14ac:dyDescent="0.2">
      <c r="AK59">
        <v>3</v>
      </c>
      <c r="AL59" s="6" t="s">
        <v>65</v>
      </c>
    </row>
    <row r="60" spans="37:38" x14ac:dyDescent="0.2">
      <c r="AK60">
        <v>4</v>
      </c>
      <c r="AL60" s="6" t="s">
        <v>67</v>
      </c>
    </row>
    <row r="61" spans="37:38" x14ac:dyDescent="0.2">
      <c r="AK61">
        <v>5</v>
      </c>
      <c r="AL61" s="6" t="s">
        <v>68</v>
      </c>
    </row>
    <row r="62" spans="37:38" x14ac:dyDescent="0.2">
      <c r="AK62">
        <v>6</v>
      </c>
      <c r="AL62" s="6" t="s">
        <v>69</v>
      </c>
    </row>
    <row r="63" spans="37:38" x14ac:dyDescent="0.2">
      <c r="AL63" s="6" t="s">
        <v>70</v>
      </c>
    </row>
    <row r="64" spans="37:38" x14ac:dyDescent="0.2">
      <c r="AL64" s="6" t="s">
        <v>71</v>
      </c>
    </row>
    <row r="65" spans="38:38" x14ac:dyDescent="0.2">
      <c r="AL65" s="6" t="s">
        <v>72</v>
      </c>
    </row>
    <row r="66" spans="38:38" x14ac:dyDescent="0.2">
      <c r="AL66" s="6" t="s">
        <v>73</v>
      </c>
    </row>
    <row r="67" spans="38:38" x14ac:dyDescent="0.2">
      <c r="AL67" s="6" t="s">
        <v>74</v>
      </c>
    </row>
    <row r="68" spans="38:38" x14ac:dyDescent="0.2">
      <c r="AL68" s="6" t="s">
        <v>75</v>
      </c>
    </row>
    <row r="69" spans="38:38" x14ac:dyDescent="0.2">
      <c r="AL69" s="6" t="s">
        <v>112</v>
      </c>
    </row>
    <row r="70" spans="38:38" x14ac:dyDescent="0.2">
      <c r="AL70" s="6" t="s">
        <v>111</v>
      </c>
    </row>
  </sheetData>
  <phoneticPr fontId="5" type="noConversion"/>
  <dataValidations count="1">
    <dataValidation type="list" allowBlank="1" showInputMessage="1" showErrorMessage="1" sqref="F9:F44" xr:uid="{A67C34D6-2282-854D-B736-65E05C04B031}">
      <formula1>$AL$57:$AL$70</formula1>
    </dataValidation>
  </dataValidations>
  <pageMargins left="0.7" right="0.7" top="0.75" bottom="0.75" header="0.3" footer="0.3"/>
  <tableParts count="2">
    <tablePart r:id="rId1"/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323" id="{26B66F83-58B0-CC4B-8E2F-E1282EE474F8}">
            <x14:iconSet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iangles" iconId="1"/>
              <x14:cfIcon iconSet="3Symbols2" iconId="2"/>
            </x14:iconSet>
          </x14:cfRule>
          <xm:sqref>D4:E44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319F45-EA06-FE49-BA78-ED9B9A9EC556}">
  <dimension ref="B2:L37"/>
  <sheetViews>
    <sheetView zoomScale="88" workbookViewId="0">
      <selection activeCell="B4" sqref="B4"/>
    </sheetView>
  </sheetViews>
  <sheetFormatPr baseColWidth="10" defaultRowHeight="16" x14ac:dyDescent="0.2"/>
  <cols>
    <col min="3" max="3" width="48.1640625" bestFit="1" customWidth="1"/>
    <col min="4" max="4" width="12.83203125" style="1" bestFit="1" customWidth="1"/>
    <col min="7" max="7" width="32.33203125" bestFit="1" customWidth="1"/>
    <col min="8" max="8" width="11.83203125" customWidth="1"/>
    <col min="10" max="10" width="10.5" customWidth="1"/>
    <col min="11" max="11" width="33" bestFit="1" customWidth="1"/>
  </cols>
  <sheetData>
    <row r="2" spans="2:12" ht="19" customHeight="1" x14ac:dyDescent="0.25">
      <c r="B2" s="157" t="s">
        <v>160</v>
      </c>
      <c r="C2" s="157"/>
      <c r="D2" s="157"/>
      <c r="E2" s="20"/>
      <c r="F2" s="155" t="s">
        <v>44</v>
      </c>
      <c r="G2" s="155"/>
      <c r="H2" s="155"/>
      <c r="J2" s="154" t="s">
        <v>26</v>
      </c>
      <c r="K2" s="154"/>
      <c r="L2" s="154"/>
    </row>
    <row r="3" spans="2:12" ht="19" x14ac:dyDescent="0.25">
      <c r="B3" s="4" t="s">
        <v>0</v>
      </c>
      <c r="C3" s="9" t="s">
        <v>1</v>
      </c>
      <c r="D3" s="10"/>
      <c r="E3" s="21"/>
      <c r="F3" s="4" t="s">
        <v>0</v>
      </c>
      <c r="G3" s="9" t="s">
        <v>1</v>
      </c>
      <c r="H3" s="10"/>
      <c r="J3" s="4" t="s">
        <v>0</v>
      </c>
      <c r="K3" s="9" t="s">
        <v>1</v>
      </c>
      <c r="L3" s="10"/>
    </row>
    <row r="4" spans="2:12" x14ac:dyDescent="0.2">
      <c r="B4" s="2">
        <f>IF(COUNTIF(All,'Nano Chem-BioE Checklist 1'!#REF!)&gt;1,ECE_Retake,ECE_Grade)</f>
        <v>0</v>
      </c>
      <c r="C4" s="3" t="s">
        <v>172</v>
      </c>
      <c r="D4" s="2" t="s">
        <v>169</v>
      </c>
      <c r="E4" s="1"/>
      <c r="F4" s="2">
        <f>IF(COUNTIF(All,'Nano Chem-BioE Checklist 1'!C18)&gt;1,GENSCI_Retake,GENSCI_Grade)</f>
        <v>0</v>
      </c>
      <c r="G4" s="3" t="s">
        <v>94</v>
      </c>
      <c r="H4" s="2" t="s">
        <v>24</v>
      </c>
      <c r="J4" s="2" t="str">
        <f>IF(COUNTIF(All,'Nano Chem-BioE Checklist 1'!C38)&gt;1,MEMS_Retake,MEMS_Grade)</f>
        <v xml:space="preserve"> </v>
      </c>
      <c r="K4" s="3" t="s">
        <v>99</v>
      </c>
      <c r="L4" s="2" t="s">
        <v>27</v>
      </c>
    </row>
    <row r="5" spans="2:12" x14ac:dyDescent="0.2">
      <c r="B5" s="2">
        <f>IF(COUNTIF(All,'Nano Chem-BioE Checklist 1'!#REF!)&gt;1,ECE_Retake,ECE_Grade)</f>
        <v>0</v>
      </c>
      <c r="C5" s="3" t="s">
        <v>173</v>
      </c>
      <c r="D5" s="2" t="s">
        <v>170</v>
      </c>
      <c r="E5" s="1"/>
      <c r="F5" s="2">
        <f>IF(COUNTIF(All,'Nano Chem-BioE Checklist 1'!C19)&gt;1,GENSCI_Retake,GENSCI_Grade)</f>
        <v>0</v>
      </c>
      <c r="G5" s="3" t="s">
        <v>95</v>
      </c>
      <c r="H5" s="2" t="s">
        <v>25</v>
      </c>
      <c r="J5" s="2" t="str">
        <f>IF(COUNTIF(All,'Nano Chem-BioE Checklist 1'!C39)&gt;1,MEMS_Retake,MEMS_Grade)</f>
        <v xml:space="preserve"> </v>
      </c>
      <c r="K5" s="3" t="s">
        <v>100</v>
      </c>
      <c r="L5" s="2" t="s">
        <v>28</v>
      </c>
    </row>
    <row r="6" spans="2:12" x14ac:dyDescent="0.2">
      <c r="B6" s="2" t="str">
        <f>IF(COUNTIF(All,'Nano Chem-BioE Checklist 1'!#REF!)&gt;1,ECE_Retake,ECE_Grade)</f>
        <v xml:space="preserve"> </v>
      </c>
      <c r="C6" s="3" t="s">
        <v>171</v>
      </c>
      <c r="D6" s="2" t="s">
        <v>168</v>
      </c>
      <c r="E6" s="1"/>
      <c r="F6" s="2">
        <f>IF(COUNTIF(All,'Nano Chem-BioE Checklist 1'!C20)&gt;1,GENSCI_Retake,GENSCI_Grade)</f>
        <v>0</v>
      </c>
      <c r="G6" s="3" t="s">
        <v>161</v>
      </c>
      <c r="H6" s="2" t="s">
        <v>165</v>
      </c>
    </row>
    <row r="7" spans="2:12" x14ac:dyDescent="0.2">
      <c r="B7" s="2">
        <f>IF(COUNTIF(All,'Nano Chem-BioE Checklist 1'!#REF!)&gt;1,ECE_Retake,ECE_Grade)</f>
        <v>0</v>
      </c>
      <c r="C7" s="3" t="s">
        <v>174</v>
      </c>
      <c r="D7" s="2"/>
      <c r="E7" s="1"/>
      <c r="F7" s="2">
        <f>IF(COUNTIF(All,'Nano Chem-BioE Checklist 1'!C21)&gt;1,GENSCI_Retake,GENSCI_Grade)</f>
        <v>0</v>
      </c>
      <c r="G7" s="3" t="s">
        <v>162</v>
      </c>
      <c r="H7" s="2" t="s">
        <v>166</v>
      </c>
    </row>
    <row r="8" spans="2:12" x14ac:dyDescent="0.2">
      <c r="B8" s="2">
        <f>IF(COUNTIF(All,'Nano Chem-BioE Checklist 1'!#REF!)&gt;1,ECE_Retake,ECE_Grade)</f>
        <v>0</v>
      </c>
      <c r="C8" s="3" t="s">
        <v>175</v>
      </c>
      <c r="D8" s="2"/>
      <c r="E8" s="1"/>
      <c r="F8" s="2" t="str">
        <f>IF(COUNTIF(All,'Nano Chem-BioE Checklist 1'!C22)&gt;1,GENSCI_Retake,GENSCI_Grade)</f>
        <v xml:space="preserve"> </v>
      </c>
      <c r="G8" s="3" t="s">
        <v>163</v>
      </c>
      <c r="H8" s="2" t="s">
        <v>154</v>
      </c>
    </row>
    <row r="9" spans="2:12" x14ac:dyDescent="0.2">
      <c r="E9" s="1"/>
      <c r="F9" s="2" t="str">
        <f>IF(COUNTIF(All,'Nano Chem-BioE Checklist 1'!C23)&gt;1,GENSCI_Retake,GENSCI_Grade)</f>
        <v xml:space="preserve"> </v>
      </c>
      <c r="G9" s="3" t="s">
        <v>164</v>
      </c>
      <c r="H9" s="2" t="s">
        <v>167</v>
      </c>
    </row>
    <row r="10" spans="2:12" x14ac:dyDescent="0.2">
      <c r="E10" s="1"/>
      <c r="F10" s="2">
        <f>IF(COUNTIF(All,'Nano Chem-BioE Checklist 1'!C24)&gt;1,GENSCI_Retake,GENSCI_Grade)</f>
        <v>0</v>
      </c>
      <c r="G10" s="3" t="s">
        <v>96</v>
      </c>
      <c r="H10" s="2" t="s">
        <v>29</v>
      </c>
    </row>
    <row r="11" spans="2:12" ht="19" customHeight="1" x14ac:dyDescent="0.2">
      <c r="E11" s="1"/>
      <c r="F11" s="2">
        <f>IF(COUNTIF(All,'Nano Chem-BioE Checklist 1'!C25)&gt;1,GENSCI_Retake,GENSCI_Grade)</f>
        <v>0</v>
      </c>
      <c r="G11" s="3" t="s">
        <v>114</v>
      </c>
      <c r="H11" s="2" t="s">
        <v>30</v>
      </c>
    </row>
    <row r="12" spans="2:12" x14ac:dyDescent="0.2">
      <c r="E12" s="1"/>
      <c r="F12" s="2" t="str">
        <f>IF(COUNTIF(All,'Nano Chem-BioE Checklist 1'!C26)&gt;1,GENSCI_Retake,GENSCI_Grade)</f>
        <v xml:space="preserve"> </v>
      </c>
      <c r="G12" s="3" t="s">
        <v>97</v>
      </c>
      <c r="H12" s="2" t="s">
        <v>31</v>
      </c>
    </row>
    <row r="13" spans="2:12" x14ac:dyDescent="0.2">
      <c r="E13" s="1"/>
    </row>
    <row r="14" spans="2:12" ht="20" customHeight="1" x14ac:dyDescent="0.2">
      <c r="E14" s="1"/>
    </row>
    <row r="15" spans="2:12" ht="19" x14ac:dyDescent="0.2">
      <c r="B15" s="53" t="s">
        <v>32</v>
      </c>
      <c r="C15" s="53"/>
      <c r="D15" s="53"/>
      <c r="E15" s="1"/>
      <c r="F15" s="158" t="s">
        <v>110</v>
      </c>
      <c r="G15" s="158"/>
      <c r="H15" s="158"/>
      <c r="J15" s="156" t="s">
        <v>43</v>
      </c>
      <c r="K15" s="156"/>
      <c r="L15" s="156"/>
    </row>
    <row r="16" spans="2:12" ht="19" x14ac:dyDescent="0.25">
      <c r="B16" s="4" t="s">
        <v>0</v>
      </c>
      <c r="C16" s="9" t="s">
        <v>1</v>
      </c>
      <c r="D16" s="10"/>
      <c r="E16" s="1"/>
      <c r="F16" s="4" t="s">
        <v>0</v>
      </c>
      <c r="G16" s="9" t="s">
        <v>1</v>
      </c>
      <c r="H16" s="10"/>
      <c r="J16" s="4" t="s">
        <v>0</v>
      </c>
      <c r="K16" s="9" t="s">
        <v>1</v>
      </c>
      <c r="L16" s="10"/>
    </row>
    <row r="17" spans="2:12" x14ac:dyDescent="0.2">
      <c r="B17" s="2" t="str">
        <f>IF(COUNTIF(All,'Nano Chem-BioE Checklist 1'!C9)&gt;1,ECE_Retake,ECE_Grade)</f>
        <v xml:space="preserve"> </v>
      </c>
      <c r="C17" s="3" t="s">
        <v>101</v>
      </c>
      <c r="D17" s="54" t="s">
        <v>36</v>
      </c>
      <c r="E17" s="1"/>
      <c r="F17" s="2" t="str">
        <f>IF(COUNTIF(All,'Nano Chem-BioE Checklist 1'!C27)&gt;1,HumSoc_Retake,Hum_Socsci_Grade)</f>
        <v xml:space="preserve"> </v>
      </c>
      <c r="G17" s="3" t="s">
        <v>102</v>
      </c>
      <c r="H17" s="2"/>
      <c r="J17" s="2" t="str">
        <f>IF(COUNTIF(All,'Nano Chem-BioE Checklist 1'!C40)&gt;1,NanoSr_Retake,Nano_Snr_Grade)</f>
        <v xml:space="preserve"> </v>
      </c>
      <c r="K17" s="3" t="s">
        <v>49</v>
      </c>
      <c r="L17" s="2"/>
    </row>
    <row r="18" spans="2:12" x14ac:dyDescent="0.2">
      <c r="B18" s="2" t="str">
        <f>IF(COUNTIF(All,'Nano Chem-BioE Checklist 1'!C10)&gt;1,ECE_Retake,ECE_Grade)</f>
        <v xml:space="preserve"> </v>
      </c>
      <c r="C18" s="3" t="s">
        <v>33</v>
      </c>
      <c r="D18" s="2" t="s">
        <v>34</v>
      </c>
      <c r="E18" s="1"/>
      <c r="F18" s="2" t="str">
        <f>IF(COUNTIF(All,'Nano Chem-BioE Checklist 1'!C28)&gt;1,HumSoc_Retake,Hum_Socsci_Grade)</f>
        <v xml:space="preserve"> </v>
      </c>
      <c r="G18" s="3" t="s">
        <v>12</v>
      </c>
      <c r="H18" s="2"/>
      <c r="J18" s="2" t="str">
        <f>IF(COUNTIF(All,'Nano Chem-BioE Checklist 1'!C41)&gt;1,NanoSr_Retake,Nano_Snr_Grade)</f>
        <v xml:space="preserve"> </v>
      </c>
      <c r="K18" s="3" t="s">
        <v>50</v>
      </c>
      <c r="L18" s="2"/>
    </row>
    <row r="19" spans="2:12" x14ac:dyDescent="0.2">
      <c r="B19" s="2">
        <f>IF(COUNTIF(All,'Nano Chem-BioE Checklist 1'!C11)&gt;1,ECE_Retake,ECE_Grade)</f>
        <v>0</v>
      </c>
      <c r="C19" s="3" t="s">
        <v>152</v>
      </c>
      <c r="D19" s="2"/>
      <c r="E19" s="1"/>
      <c r="F19" s="2">
        <f>IF(COUNTIF(All,'Nano Chem-BioE Checklist 1'!C29)&gt;1,HumSoc_Retake,Hum_Socsci_Grade)</f>
        <v>0</v>
      </c>
      <c r="G19" s="3" t="s">
        <v>103</v>
      </c>
      <c r="H19" s="2"/>
      <c r="J19" s="2" t="str">
        <f>IF(COUNTIF(All,'Nano Chem-BioE Checklist 1'!C42)&gt;1,NanoSr_Retake,Nano_Snr_Grade)</f>
        <v xml:space="preserve"> </v>
      </c>
      <c r="K19" s="3" t="s">
        <v>51</v>
      </c>
      <c r="L19" s="2"/>
    </row>
    <row r="20" spans="2:12" x14ac:dyDescent="0.2">
      <c r="E20" s="1"/>
      <c r="F20" s="2">
        <f>IF(COUNTIF(All,'Nano Chem-BioE Checklist 1'!C30)&gt;1,HumSoc_Retake,Hum_Socsci_Grade)</f>
        <v>0</v>
      </c>
      <c r="G20" s="3" t="s">
        <v>104</v>
      </c>
      <c r="H20" s="2"/>
      <c r="J20" s="2" t="str">
        <f>IF(COUNTIF(All,'Nano Chem-BioE Checklist 1'!C43)&gt;1,NanoSr_Retake,Nano_Snr_Grade)</f>
        <v xml:space="preserve"> </v>
      </c>
      <c r="K20" s="3" t="s">
        <v>20</v>
      </c>
      <c r="L20" s="2"/>
    </row>
    <row r="21" spans="2:12" ht="20" customHeight="1" x14ac:dyDescent="0.2">
      <c r="E21" s="1"/>
      <c r="F21" s="2" t="str">
        <f>IF(COUNTIF(All,'Nano Chem-BioE Checklist 1'!C31)&gt;1,HumSoc_Retake,Hum_Socsci_Grade)</f>
        <v xml:space="preserve"> </v>
      </c>
      <c r="G21" s="3" t="s">
        <v>105</v>
      </c>
      <c r="H21" s="2"/>
      <c r="J21" s="2" t="str">
        <f>IF(COUNTIF(All,'Nano Chem-BioE Checklist 1'!C44)&gt;1,NanoSr_Retake,Nano_Snr_Grade)</f>
        <v xml:space="preserve"> </v>
      </c>
      <c r="K21" s="3" t="s">
        <v>21</v>
      </c>
      <c r="L21" s="2"/>
    </row>
    <row r="22" spans="2:12" x14ac:dyDescent="0.2">
      <c r="E22" s="1"/>
      <c r="F22" s="2" t="str">
        <f>IF(COUNTIF(All,'Nano Chem-BioE Checklist 1'!C32)&gt;1,HumSoc_Retake,Hum_Socsci_Grade)</f>
        <v xml:space="preserve"> </v>
      </c>
      <c r="G22" s="3" t="s">
        <v>106</v>
      </c>
      <c r="H22" s="2"/>
    </row>
    <row r="23" spans="2:12" ht="19" customHeight="1" x14ac:dyDescent="0.2">
      <c r="E23" s="1"/>
    </row>
    <row r="24" spans="2:12" x14ac:dyDescent="0.2">
      <c r="E24" s="1"/>
    </row>
    <row r="25" spans="2:12" ht="19" customHeight="1" x14ac:dyDescent="0.2">
      <c r="B25" s="159" t="s">
        <v>35</v>
      </c>
      <c r="C25" s="159"/>
      <c r="D25" s="159"/>
      <c r="E25" s="1"/>
      <c r="F25" s="153" t="s">
        <v>19</v>
      </c>
      <c r="G25" s="153"/>
      <c r="H25" s="153"/>
    </row>
    <row r="26" spans="2:12" ht="20" customHeight="1" x14ac:dyDescent="0.25">
      <c r="B26" s="4" t="s">
        <v>0</v>
      </c>
      <c r="C26" s="9" t="s">
        <v>1</v>
      </c>
      <c r="D26" s="10"/>
      <c r="E26" s="1"/>
      <c r="F26" s="4" t="s">
        <v>0</v>
      </c>
      <c r="G26" s="9" t="s">
        <v>1</v>
      </c>
      <c r="H26" s="10"/>
    </row>
    <row r="27" spans="2:12" x14ac:dyDescent="0.2">
      <c r="B27" s="2">
        <f>IF(COUNTIF(All,'Nano Chem-BioE Checklist 1'!C12)&gt;1, ENGR_Retake,ENGR_Grade)</f>
        <v>0</v>
      </c>
      <c r="C27" s="3" t="s">
        <v>98</v>
      </c>
      <c r="D27" s="2" t="s">
        <v>17</v>
      </c>
      <c r="E27" s="1"/>
      <c r="F27" s="2">
        <f>IF(COUNTIF(All,'Nano Chem-BioE Checklist 1'!C33)&gt;1,Math_Retake,Math_Grade)</f>
        <v>0</v>
      </c>
      <c r="G27" s="3" t="s">
        <v>89</v>
      </c>
      <c r="H27" s="2" t="s">
        <v>2</v>
      </c>
    </row>
    <row r="28" spans="2:12" x14ac:dyDescent="0.2">
      <c r="B28" s="2">
        <f>IF(COUNTIF(All,'Nano Chem-BioE Checklist 1'!C13)&gt;1, ENGR_Retake,ENGR_Grade)</f>
        <v>0</v>
      </c>
      <c r="C28" s="3" t="s">
        <v>84</v>
      </c>
      <c r="D28" s="2" t="s">
        <v>18</v>
      </c>
      <c r="E28" s="1"/>
      <c r="F28" s="2">
        <f>IF(COUNTIF(All,'Nano Chem-BioE Checklist 1'!C34)&gt;1,Math_Retake,Math_Grade)</f>
        <v>0</v>
      </c>
      <c r="G28" s="3" t="s">
        <v>90</v>
      </c>
      <c r="H28" s="2" t="s">
        <v>3</v>
      </c>
    </row>
    <row r="29" spans="2:12" x14ac:dyDescent="0.2">
      <c r="B29" s="2">
        <f>IF(COUNTIF(All,'Nano Chem-BioE Checklist 1'!C14)&gt;1, ENGR_Retake,ENGR_Grade)</f>
        <v>0</v>
      </c>
      <c r="C29" s="3" t="s">
        <v>85</v>
      </c>
      <c r="D29" s="2" t="s">
        <v>46</v>
      </c>
      <c r="E29" s="1"/>
      <c r="F29" s="2">
        <f>IF(COUNTIF(All,'Nano Chem-BioE Checklist 1'!C35)&gt;1,Math_Retake,Math_Grade)</f>
        <v>0</v>
      </c>
      <c r="G29" s="3" t="s">
        <v>91</v>
      </c>
      <c r="H29" s="2" t="s">
        <v>4</v>
      </c>
    </row>
    <row r="30" spans="2:12" ht="19" customHeight="1" x14ac:dyDescent="0.2">
      <c r="B30" s="2">
        <f>IF(COUNTIF(All,'Nano Chem-BioE Checklist 1'!C15)&gt;1, ENGR_Retake,ENGR_Grade)</f>
        <v>0</v>
      </c>
      <c r="C30" s="3" t="s">
        <v>86</v>
      </c>
      <c r="D30" s="2" t="s">
        <v>47</v>
      </c>
      <c r="E30" s="1"/>
      <c r="F30" s="2">
        <f>IF(COUNTIF(All,'Nano Chem-BioE Checklist 1'!C36)&gt;1,Math_Retake,Math_Grade)</f>
        <v>0</v>
      </c>
      <c r="G30" s="3" t="s">
        <v>92</v>
      </c>
      <c r="H30" s="2" t="s">
        <v>22</v>
      </c>
    </row>
    <row r="31" spans="2:12" x14ac:dyDescent="0.2">
      <c r="B31" s="2" t="str">
        <f>IF(COUNTIF(All,'Nano Chem-BioE Checklist 1'!C16)&gt;1, ENGR_Retake,ENGR_Grade)</f>
        <v xml:space="preserve"> </v>
      </c>
      <c r="C31" s="3" t="s">
        <v>87</v>
      </c>
      <c r="D31" s="2" t="s">
        <v>5</v>
      </c>
      <c r="E31" s="1"/>
      <c r="F31" s="2">
        <f>IF(COUNTIF(All,'Nano Chem-BioE Checklist 1'!C37)&gt;1,Math_Retake,Math_Grade)</f>
        <v>0</v>
      </c>
      <c r="G31" s="3" t="s">
        <v>93</v>
      </c>
      <c r="H31" s="2" t="s">
        <v>23</v>
      </c>
    </row>
    <row r="32" spans="2:12" x14ac:dyDescent="0.2">
      <c r="B32" s="2" t="str">
        <f>IF(COUNTIF(All,'Nano Chem-BioE Checklist 1'!C17)&gt;1, ENGR_Retake,ENGR_Grade)</f>
        <v xml:space="preserve"> </v>
      </c>
      <c r="C32" s="3" t="s">
        <v>88</v>
      </c>
      <c r="D32" s="2" t="s">
        <v>48</v>
      </c>
      <c r="E32" s="1"/>
    </row>
    <row r="33" spans="5:8" x14ac:dyDescent="0.2">
      <c r="E33" s="1"/>
    </row>
    <row r="34" spans="5:8" x14ac:dyDescent="0.2">
      <c r="E34" s="1"/>
      <c r="F34" s="1"/>
      <c r="G34" s="1"/>
      <c r="H34" s="1"/>
    </row>
    <row r="35" spans="5:8" x14ac:dyDescent="0.2">
      <c r="E35" s="1"/>
      <c r="F35" s="1"/>
      <c r="G35" s="1"/>
      <c r="H35" s="1"/>
    </row>
    <row r="36" spans="5:8" x14ac:dyDescent="0.2">
      <c r="E36" s="1"/>
      <c r="F36" s="1"/>
      <c r="G36" s="1"/>
      <c r="H36" s="1"/>
    </row>
    <row r="37" spans="5:8" x14ac:dyDescent="0.2">
      <c r="E37" s="1"/>
      <c r="F37" s="1"/>
      <c r="G37" s="1"/>
      <c r="H37" s="1"/>
    </row>
  </sheetData>
  <mergeCells count="7">
    <mergeCell ref="F25:H25"/>
    <mergeCell ref="J2:L2"/>
    <mergeCell ref="F2:H2"/>
    <mergeCell ref="J15:L15"/>
    <mergeCell ref="B2:D2"/>
    <mergeCell ref="F15:H15"/>
    <mergeCell ref="B25:D25"/>
  </mergeCells>
  <phoneticPr fontId="5" type="noConversion"/>
  <conditionalFormatting sqref="J4:J5 B4:B8 F4:F12 B17:B19 J17:J21 F17:F22 F27:F31 B27:B32">
    <cfRule type="cellIs" dxfId="5" priority="1" operator="equal">
      <formula>0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58" id="{EA7CA5F8-83C2-FA46-B05C-8642B1B37A87}">
            <xm:f>COUNTIF('Nano Chem-BioE Schedule'!$R$6:$S10,'Nano Chem-BioE Checklist 1'!$C1048571)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m:sqref>B4</xm:sqref>
        </x14:conditionalFormatting>
        <x14:conditionalFormatting xmlns:xm="http://schemas.microsoft.com/office/excel/2006/main">
          <x14:cfRule type="expression" priority="265" id="{EA7CA5F8-83C2-FA46-B05C-8642B1B37A87}">
            <xm:f>COUNTIF('Nano Chem-BioE Schedule'!$R$6:$S11,'Nano Chem-BioE Checklist 1'!#REF!)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m:sqref>B5</xm:sqref>
        </x14:conditionalFormatting>
        <x14:conditionalFormatting xmlns:xm="http://schemas.microsoft.com/office/excel/2006/main">
          <x14:cfRule type="expression" priority="6" id="{376859CB-2ECA-2649-BBE6-0358D9D913E4}">
            <xm:f>COUNTIF('Nano Chem-BioE Schedule'!$R$6:$S12,'Nano Chem-BioE Checklist 1'!$C1048572)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m:sqref>B6:B8</xm:sqref>
        </x14:conditionalFormatting>
        <x14:conditionalFormatting xmlns:xm="http://schemas.microsoft.com/office/excel/2006/main">
          <x14:cfRule type="expression" priority="15" id="{EA7CA5F8-83C2-FA46-B05C-8642B1B37A87}">
            <xm:f>COUNTIF('Nano Chem-BioE Schedule'!$R$6:$S24,'Nano Chem-BioE Checklist 1'!$C9)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m:sqref>B17:B19</xm:sqref>
        </x14:conditionalFormatting>
        <x14:conditionalFormatting xmlns:xm="http://schemas.microsoft.com/office/excel/2006/main">
          <x14:cfRule type="expression" priority="14" id="{6CE84050-7A23-3A42-8112-4CFC1075F400}">
            <xm:f>COUNTIF('Nano Chem-BioE Schedule'!$R$6:$S24,'Nano Chem-BioE Checklist 1'!$C12)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m:sqref>B27:B32</xm:sqref>
        </x14:conditionalFormatting>
        <x14:conditionalFormatting xmlns:xm="http://schemas.microsoft.com/office/excel/2006/main">
          <x14:cfRule type="expression" priority="9" id="{C645514C-99D7-2142-93E9-EAD0CC50A78C}">
            <xm:f>'Nano Chem-BioE Checklist 1'!#REF!=1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D4</xm:sqref>
        </x14:conditionalFormatting>
        <x14:conditionalFormatting xmlns:xm="http://schemas.microsoft.com/office/excel/2006/main">
          <x14:cfRule type="expression" priority="8" id="{3D14796E-ACE9-C043-929A-05F723938C66}">
            <xm:f>'Nano Chem-BioE Checklist 1'!$D1048572=1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D5 D7</xm:sqref>
        </x14:conditionalFormatting>
        <x14:conditionalFormatting xmlns:xm="http://schemas.microsoft.com/office/excel/2006/main">
          <x14:cfRule type="expression" priority="24" id="{0ECB11CB-30DB-1E4B-86A2-2FA986314E0B}">
            <xm:f>'Nano Chem-BioE Checklist 1'!$D1048574=1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D6 D17:D19</xm:sqref>
        </x14:conditionalFormatting>
        <x14:conditionalFormatting xmlns:xm="http://schemas.microsoft.com/office/excel/2006/main">
          <x14:cfRule type="expression" priority="357" id="{58D899DA-0C9F-2E40-8217-F5B9C2E71974}">
            <xm:f>'Nano Chem-BioE Checklist 1'!$D12=1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D27:D32</xm:sqref>
        </x14:conditionalFormatting>
        <x14:conditionalFormatting xmlns:xm="http://schemas.microsoft.com/office/excel/2006/main">
          <x14:cfRule type="expression" priority="13" id="{462F703B-D372-9D4B-87C7-9F97B29E9EC1}">
            <xm:f>COUNTIF('Nano Chem-BioE Schedule'!$R$6:$S24,'Nano Chem-BioE Checklist 1'!$C18)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m:sqref>F4:F12</xm:sqref>
        </x14:conditionalFormatting>
        <x14:conditionalFormatting xmlns:xm="http://schemas.microsoft.com/office/excel/2006/main">
          <x14:cfRule type="expression" priority="16" stopIfTrue="1" id="{1E65D4E6-ED51-7D49-A928-8E7ECDA16DD2}">
            <xm:f>COUNTIF('Nano Chem-BioE Schedule'!$R$6:$S24,'Nano Chem-BioE Checklist 1'!$C27)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m:sqref>F17:F22</xm:sqref>
        </x14:conditionalFormatting>
        <x14:conditionalFormatting xmlns:xm="http://schemas.microsoft.com/office/excel/2006/main">
          <x14:cfRule type="expression" priority="12" id="{6F8B9CF5-B38E-CA45-86FA-52B801257F1D}">
            <xm:f>COUNTIF('Nano Chem-BioE Schedule'!$R$6:$S$24,'Nano Chem-BioE Checklist 1'!$C33)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m:sqref>F27:F31</xm:sqref>
        </x14:conditionalFormatting>
        <x14:conditionalFormatting xmlns:xm="http://schemas.microsoft.com/office/excel/2006/main">
          <x14:cfRule type="expression" priority="21" id="{9802E86C-737E-A14B-9818-01DB8EBC3A8A}">
            <xm:f>'Nano Chem-BioE Checklist 1'!$D18=1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H4:H5</xm:sqref>
        </x14:conditionalFormatting>
        <x14:conditionalFormatting xmlns:xm="http://schemas.microsoft.com/office/excel/2006/main">
          <x14:cfRule type="expression" priority="22" id="{58D899DA-0C9F-2E40-8217-F5B9C2E71974}">
            <xm:f>'Nano Chem-BioE Checklist 1'!$D24=1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H6:H8 H10:H12</xm:sqref>
        </x14:conditionalFormatting>
        <x14:conditionalFormatting xmlns:xm="http://schemas.microsoft.com/office/excel/2006/main">
          <x14:cfRule type="expression" priority="395" id="{58D899DA-0C9F-2E40-8217-F5B9C2E71974}">
            <xm:f>'Nano Chem-BioE Checklist 1'!$D26=1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H9</xm:sqref>
        </x14:conditionalFormatting>
        <x14:conditionalFormatting xmlns:xm="http://schemas.microsoft.com/office/excel/2006/main">
          <x14:cfRule type="expression" priority="20" id="{0F7171A4-AEAD-7A47-8DBD-10E8E07F5785}">
            <xm:f>'Nano Chem-BioE Checklist 1'!$D27=1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H17:H22</xm:sqref>
        </x14:conditionalFormatting>
        <x14:conditionalFormatting xmlns:xm="http://schemas.microsoft.com/office/excel/2006/main">
          <x14:cfRule type="expression" priority="19" id="{20A9EB43-ABE7-A544-8166-C58BED878230}">
            <xm:f>'Nano Chem-BioE Checklist 1'!$D33=1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H27:H31</xm:sqref>
        </x14:conditionalFormatting>
        <x14:conditionalFormatting xmlns:xm="http://schemas.microsoft.com/office/excel/2006/main">
          <x14:cfRule type="expression" priority="329" id="{29A7CFF8-9689-1343-BD07-D93AFD8C65CE}">
            <xm:f>COUNTIF('Nano Chem-BioE Schedule'!$R$6:$S$24,'Nano Chem-BioE Checklist 1'!#REF!)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m:sqref>J4</xm:sqref>
        </x14:conditionalFormatting>
        <x14:conditionalFormatting xmlns:xm="http://schemas.microsoft.com/office/excel/2006/main">
          <x14:cfRule type="expression" priority="388" id="{29A7CFF8-9689-1343-BD07-D93AFD8C65CE}">
            <xm:f>COUNTIF('Nano Chem-BioE Schedule'!$R$6:$S$24,'Nano Chem-BioE Checklist 1'!$C39)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m:sqref>J5</xm:sqref>
        </x14:conditionalFormatting>
        <x14:conditionalFormatting xmlns:xm="http://schemas.microsoft.com/office/excel/2006/main">
          <x14:cfRule type="expression" priority="10" id="{188BA6E0-6EB6-0545-B872-B8DCEAFD6705}">
            <xm:f>COUNTIF('Nano Chem-BioE Schedule'!$R$6:$S$24,'Nano Chem-BioE Checklist 1'!$C40)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m:sqref>J17:J21</xm:sqref>
        </x14:conditionalFormatting>
        <x14:conditionalFormatting xmlns:xm="http://schemas.microsoft.com/office/excel/2006/main">
          <x14:cfRule type="expression" priority="331" id="{B8F4B38F-73C0-5A48-84CB-9B8F4C3408F2}">
            <xm:f>'Nano Chem-BioE Checklist 1'!#REF!=1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L4</xm:sqref>
        </x14:conditionalFormatting>
        <x14:conditionalFormatting xmlns:xm="http://schemas.microsoft.com/office/excel/2006/main">
          <x14:cfRule type="expression" priority="389" id="{B8F4B38F-73C0-5A48-84CB-9B8F4C3408F2}">
            <xm:f>'Nano Chem-BioE Checklist 1'!$D39=1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L5</xm:sqref>
        </x14:conditionalFormatting>
        <x14:conditionalFormatting xmlns:xm="http://schemas.microsoft.com/office/excel/2006/main">
          <x14:cfRule type="expression" priority="17" id="{AD1BDED0-0195-F74C-93C3-DD9D5CBDFFC8}">
            <xm:f>'Nano Chem-BioE Checklist 1'!$D40=1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L17:L21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3A5506-1F3F-CC4C-9F72-7FBCE3EEF9F1}">
  <dimension ref="B1:G105"/>
  <sheetViews>
    <sheetView workbookViewId="0">
      <selection activeCell="B7" sqref="B7:E7"/>
    </sheetView>
  </sheetViews>
  <sheetFormatPr baseColWidth="10" defaultColWidth="9.1640625" defaultRowHeight="14" x14ac:dyDescent="0.15"/>
  <cols>
    <col min="1" max="1" width="2" style="57" customWidth="1"/>
    <col min="2" max="2" width="11.33203125" style="57" customWidth="1"/>
    <col min="3" max="3" width="22.33203125" style="57" customWidth="1"/>
    <col min="4" max="4" width="40.1640625" style="57" customWidth="1"/>
    <col min="5" max="5" width="66.83203125" style="57" customWidth="1"/>
    <col min="6" max="16384" width="9.1640625" style="57"/>
  </cols>
  <sheetData>
    <row r="1" spans="2:6" ht="15" thickBot="1" x14ac:dyDescent="0.2"/>
    <row r="2" spans="2:6" ht="26" thickBot="1" x14ac:dyDescent="0.3">
      <c r="B2" s="165" t="s">
        <v>183</v>
      </c>
      <c r="C2" s="166"/>
      <c r="D2" s="166"/>
      <c r="E2" s="127" t="s">
        <v>184</v>
      </c>
    </row>
    <row r="3" spans="2:6" ht="18" x14ac:dyDescent="0.2">
      <c r="B3" s="167" t="s">
        <v>185</v>
      </c>
      <c r="C3" s="168"/>
      <c r="D3" s="168"/>
      <c r="E3" s="58">
        <v>1</v>
      </c>
    </row>
    <row r="4" spans="2:6" ht="19" thickBot="1" x14ac:dyDescent="0.25">
      <c r="B4" s="169" t="s">
        <v>186</v>
      </c>
      <c r="C4" s="170"/>
      <c r="D4" s="170"/>
      <c r="E4" s="59">
        <v>1</v>
      </c>
    </row>
    <row r="5" spans="2:6" ht="19" thickBot="1" x14ac:dyDescent="0.25">
      <c r="B5" s="169" t="s">
        <v>249</v>
      </c>
      <c r="C5" s="170"/>
      <c r="D5" s="170"/>
      <c r="E5" s="60">
        <v>1</v>
      </c>
    </row>
    <row r="6" spans="2:6" ht="15" thickBot="1" x14ac:dyDescent="0.2"/>
    <row r="7" spans="2:6" ht="21" thickBot="1" x14ac:dyDescent="0.25">
      <c r="B7" s="160" t="s">
        <v>185</v>
      </c>
      <c r="C7" s="161"/>
      <c r="D7" s="161"/>
      <c r="E7" s="162"/>
    </row>
    <row r="8" spans="2:6" ht="16" x14ac:dyDescent="0.2">
      <c r="B8" s="61" t="s">
        <v>187</v>
      </c>
      <c r="C8" s="62" t="s">
        <v>188</v>
      </c>
      <c r="D8" s="63"/>
      <c r="E8" s="64"/>
    </row>
    <row r="9" spans="2:6" ht="16" x14ac:dyDescent="0.2">
      <c r="B9" s="61" t="s">
        <v>189</v>
      </c>
      <c r="C9" s="63" t="s">
        <v>190</v>
      </c>
      <c r="D9" s="62" t="s">
        <v>191</v>
      </c>
      <c r="E9" s="64"/>
    </row>
    <row r="10" spans="2:6" ht="16" x14ac:dyDescent="0.2">
      <c r="B10" s="61" t="s">
        <v>184</v>
      </c>
      <c r="C10" s="63"/>
      <c r="D10" s="65">
        <v>1</v>
      </c>
      <c r="E10" s="64"/>
    </row>
    <row r="11" spans="2:6" ht="16" x14ac:dyDescent="0.2">
      <c r="B11" s="61"/>
      <c r="C11" s="63"/>
      <c r="D11" s="65"/>
      <c r="E11" s="64"/>
    </row>
    <row r="12" spans="2:6" ht="19" x14ac:dyDescent="0.15">
      <c r="B12" s="163" t="s">
        <v>192</v>
      </c>
      <c r="C12" s="164"/>
      <c r="D12" s="164"/>
      <c r="E12" s="66" t="s">
        <v>193</v>
      </c>
      <c r="F12" s="67"/>
    </row>
    <row r="13" spans="2:6" ht="16" x14ac:dyDescent="0.2">
      <c r="B13" s="68" t="s">
        <v>194</v>
      </c>
      <c r="C13" s="63"/>
      <c r="E13" s="69">
        <v>4</v>
      </c>
    </row>
    <row r="14" spans="2:6" ht="16" x14ac:dyDescent="0.2">
      <c r="B14" s="68" t="s">
        <v>195</v>
      </c>
      <c r="C14" s="63"/>
      <c r="E14" s="69">
        <v>4</v>
      </c>
    </row>
    <row r="15" spans="2:6" ht="16" x14ac:dyDescent="0.2">
      <c r="B15" s="68" t="s">
        <v>196</v>
      </c>
      <c r="C15" s="63"/>
      <c r="E15" s="69">
        <v>2</v>
      </c>
    </row>
    <row r="16" spans="2:6" ht="16" x14ac:dyDescent="0.2">
      <c r="B16" s="68" t="s">
        <v>197</v>
      </c>
      <c r="C16" s="63"/>
      <c r="E16" s="69">
        <v>3</v>
      </c>
    </row>
    <row r="17" spans="2:5" ht="17" thickBot="1" x14ac:dyDescent="0.25">
      <c r="B17" s="176" t="s">
        <v>244</v>
      </c>
      <c r="C17" s="71"/>
      <c r="D17" s="72"/>
      <c r="E17" s="73"/>
    </row>
    <row r="18" spans="2:5" ht="15" thickBot="1" x14ac:dyDescent="0.2">
      <c r="B18" s="74"/>
    </row>
    <row r="19" spans="2:5" ht="21" thickBot="1" x14ac:dyDescent="0.25">
      <c r="B19" s="160" t="s">
        <v>186</v>
      </c>
      <c r="C19" s="161"/>
      <c r="D19" s="161"/>
      <c r="E19" s="162"/>
    </row>
    <row r="20" spans="2:5" ht="16" x14ac:dyDescent="0.2">
      <c r="B20" s="82" t="s">
        <v>187</v>
      </c>
      <c r="C20" s="83" t="s">
        <v>201</v>
      </c>
      <c r="D20" s="84"/>
      <c r="E20" s="85"/>
    </row>
    <row r="21" spans="2:5" ht="16" x14ac:dyDescent="0.2">
      <c r="B21" s="61" t="s">
        <v>189</v>
      </c>
      <c r="C21" s="63" t="s">
        <v>202</v>
      </c>
      <c r="D21" s="81" t="s">
        <v>203</v>
      </c>
      <c r="E21" s="64"/>
    </row>
    <row r="22" spans="2:5" ht="16" x14ac:dyDescent="0.2">
      <c r="B22" s="61" t="s">
        <v>184</v>
      </c>
      <c r="C22" s="63"/>
      <c r="D22" s="75">
        <v>1</v>
      </c>
      <c r="E22" s="64"/>
    </row>
    <row r="23" spans="2:5" ht="16" x14ac:dyDescent="0.2">
      <c r="B23" s="61"/>
      <c r="C23" s="63"/>
      <c r="D23" s="76"/>
      <c r="E23" s="64"/>
    </row>
    <row r="24" spans="2:5" ht="19" x14ac:dyDescent="0.15">
      <c r="B24" s="163" t="s">
        <v>192</v>
      </c>
      <c r="C24" s="164"/>
      <c r="D24" s="164"/>
      <c r="E24" s="66" t="s">
        <v>193</v>
      </c>
    </row>
    <row r="25" spans="2:5" ht="16" x14ac:dyDescent="0.2">
      <c r="B25" s="68" t="s">
        <v>204</v>
      </c>
      <c r="C25" s="86"/>
      <c r="D25" s="63"/>
      <c r="E25" s="64">
        <v>3</v>
      </c>
    </row>
    <row r="26" spans="2:5" ht="16" x14ac:dyDescent="0.2">
      <c r="B26" s="77" t="s">
        <v>205</v>
      </c>
      <c r="C26" s="87"/>
      <c r="D26" s="78"/>
      <c r="E26" s="88">
        <v>3</v>
      </c>
    </row>
    <row r="27" spans="2:5" ht="16" x14ac:dyDescent="0.2">
      <c r="B27" s="68" t="s">
        <v>206</v>
      </c>
      <c r="C27" s="86"/>
      <c r="D27" s="63"/>
      <c r="E27" s="64">
        <v>3</v>
      </c>
    </row>
    <row r="28" spans="2:5" ht="16" x14ac:dyDescent="0.2">
      <c r="B28" s="89" t="s">
        <v>207</v>
      </c>
      <c r="C28" s="86"/>
      <c r="D28" s="63"/>
      <c r="E28" s="64">
        <v>3</v>
      </c>
    </row>
    <row r="29" spans="2:5" ht="16" x14ac:dyDescent="0.2">
      <c r="B29" s="68" t="s">
        <v>208</v>
      </c>
      <c r="C29" s="86"/>
      <c r="D29" s="63"/>
      <c r="E29" s="64">
        <v>3</v>
      </c>
    </row>
    <row r="30" spans="2:5" ht="17" thickBot="1" x14ac:dyDescent="0.25">
      <c r="B30" s="70"/>
      <c r="C30" s="71"/>
      <c r="D30" s="72"/>
      <c r="E30" s="73"/>
    </row>
    <row r="32" spans="2:5" ht="15" thickBot="1" x14ac:dyDescent="0.2"/>
    <row r="33" spans="2:7" ht="21" thickBot="1" x14ac:dyDescent="0.25">
      <c r="B33" s="160" t="s">
        <v>211</v>
      </c>
      <c r="C33" s="161"/>
      <c r="D33" s="161"/>
      <c r="E33" s="162"/>
    </row>
    <row r="34" spans="2:7" x14ac:dyDescent="0.15">
      <c r="B34" s="179" t="s">
        <v>187</v>
      </c>
      <c r="C34" s="180" t="s">
        <v>212</v>
      </c>
      <c r="D34" s="181"/>
      <c r="E34" s="182"/>
    </row>
    <row r="35" spans="2:7" ht="16" x14ac:dyDescent="0.15">
      <c r="B35" s="90" t="s">
        <v>209</v>
      </c>
      <c r="C35" s="183" t="s">
        <v>213</v>
      </c>
      <c r="D35" s="93" t="s">
        <v>214</v>
      </c>
      <c r="E35" s="69"/>
      <c r="F35" s="67"/>
      <c r="G35" s="67"/>
    </row>
    <row r="36" spans="2:7" x14ac:dyDescent="0.15">
      <c r="B36" s="90" t="s">
        <v>210</v>
      </c>
      <c r="C36" s="183"/>
      <c r="D36" s="192">
        <v>1</v>
      </c>
      <c r="E36" s="69"/>
    </row>
    <row r="37" spans="2:7" x14ac:dyDescent="0.15">
      <c r="B37" s="90"/>
      <c r="C37" s="183"/>
      <c r="D37" s="184"/>
      <c r="E37" s="69"/>
    </row>
    <row r="38" spans="2:7" ht="19" x14ac:dyDescent="0.15">
      <c r="B38" s="163" t="s">
        <v>192</v>
      </c>
      <c r="C38" s="177"/>
      <c r="D38" s="177"/>
      <c r="E38" s="66" t="s">
        <v>193</v>
      </c>
    </row>
    <row r="39" spans="2:7" x14ac:dyDescent="0.15">
      <c r="B39" s="185" t="s">
        <v>245</v>
      </c>
      <c r="C39" s="186"/>
      <c r="D39" s="187"/>
      <c r="E39" s="69">
        <v>0</v>
      </c>
    </row>
    <row r="40" spans="2:7" x14ac:dyDescent="0.15">
      <c r="B40" s="188" t="s">
        <v>246</v>
      </c>
      <c r="C40" s="189"/>
      <c r="D40" s="183"/>
      <c r="E40" s="69">
        <v>3</v>
      </c>
    </row>
    <row r="41" spans="2:7" x14ac:dyDescent="0.15">
      <c r="B41" s="178" t="s">
        <v>247</v>
      </c>
      <c r="C41" s="189"/>
      <c r="D41" s="183"/>
      <c r="E41" s="69">
        <v>3</v>
      </c>
    </row>
    <row r="42" spans="2:7" ht="15" thickBot="1" x14ac:dyDescent="0.2">
      <c r="B42" s="190" t="s">
        <v>248</v>
      </c>
      <c r="C42" s="191"/>
      <c r="D42" s="79"/>
      <c r="E42" s="80">
        <v>9</v>
      </c>
    </row>
    <row r="44" spans="2:7" x14ac:dyDescent="0.15">
      <c r="B44" s="91" t="s">
        <v>215</v>
      </c>
    </row>
    <row r="50" ht="16" customHeight="1" x14ac:dyDescent="0.15"/>
    <row r="78" spans="2:5" s="92" customFormat="1" x14ac:dyDescent="0.15">
      <c r="B78" s="57"/>
      <c r="C78" s="57"/>
      <c r="D78" s="57"/>
      <c r="E78" s="57"/>
    </row>
    <row r="105" spans="2:5" s="94" customFormat="1" ht="29.25" customHeight="1" x14ac:dyDescent="0.15">
      <c r="B105" s="57"/>
      <c r="C105" s="57"/>
      <c r="D105" s="57"/>
      <c r="E105" s="57"/>
    </row>
  </sheetData>
  <mergeCells count="10">
    <mergeCell ref="B24:D24"/>
    <mergeCell ref="B2:D2"/>
    <mergeCell ref="B3:D3"/>
    <mergeCell ref="B5:D5"/>
    <mergeCell ref="B7:E7"/>
    <mergeCell ref="B12:D12"/>
    <mergeCell ref="B19:E19"/>
    <mergeCell ref="B4:D4"/>
    <mergeCell ref="B33:E33"/>
    <mergeCell ref="B38:D38"/>
  </mergeCells>
  <hyperlinks>
    <hyperlink ref="C34" r:id="rId1" xr:uid="{C5EA7440-7098-564D-A523-86EE333794E6}"/>
    <hyperlink ref="D35" r:id="rId2" display="mailto:mahboobin@pitt.edu" xr:uid="{2498A8AD-B0C8-3346-8086-28EDED7CF0F9}"/>
    <hyperlink ref="D9" r:id="rId3" xr:uid="{B7749885-F44A-1247-BEDE-EDB2F77FD4F8}"/>
    <hyperlink ref="B44" r:id="rId4" xr:uid="{4BFF4EB3-D6FB-7240-AF22-16E2D3017AA7}"/>
    <hyperlink ref="C8" r:id="rId5" location=":~:text=Students%20wishing%20to%20minor%20in%20physics%20may%20do,major%20fields%2C%20even%20outside%20of%20the%20natural%20sciences." xr:uid="{013F522A-6057-0A4C-9DD1-77BAB4A9406D}"/>
    <hyperlink ref="C20" r:id="rId6" xr:uid="{A309FAB0-19AA-D44B-A966-013CEA1CA7B9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2F4F08-2C1C-DD42-B65C-EC1036D80F0E}">
  <dimension ref="B1:G42"/>
  <sheetViews>
    <sheetView tabSelected="1" workbookViewId="0">
      <selection activeCell="B39" sqref="B39"/>
    </sheetView>
  </sheetViews>
  <sheetFormatPr baseColWidth="10" defaultColWidth="9.1640625" defaultRowHeight="15" x14ac:dyDescent="0.2"/>
  <cols>
    <col min="1" max="1" width="3.6640625" style="95" customWidth="1"/>
    <col min="2" max="2" width="11.33203125" style="95" customWidth="1"/>
    <col min="3" max="3" width="21.1640625" style="95" customWidth="1"/>
    <col min="4" max="4" width="51" style="95" customWidth="1"/>
    <col min="5" max="5" width="59" style="95" customWidth="1"/>
    <col min="6" max="6" width="9.1640625" style="95"/>
    <col min="7" max="7" width="10.33203125" style="95" bestFit="1" customWidth="1"/>
    <col min="8" max="8" width="60.1640625" style="95" bestFit="1" customWidth="1"/>
    <col min="9" max="16384" width="9.1640625" style="95"/>
  </cols>
  <sheetData>
    <row r="1" spans="2:7" ht="16" thickBot="1" x14ac:dyDescent="0.25"/>
    <row r="2" spans="2:7" ht="26" x14ac:dyDescent="0.3">
      <c r="B2" s="199" t="s">
        <v>216</v>
      </c>
      <c r="C2" s="200"/>
      <c r="D2" s="200"/>
      <c r="E2" s="126" t="s">
        <v>184</v>
      </c>
    </row>
    <row r="3" spans="2:7" ht="19" x14ac:dyDescent="0.25">
      <c r="B3" s="193" t="s">
        <v>217</v>
      </c>
      <c r="C3" s="194"/>
      <c r="D3" s="195"/>
      <c r="E3" s="96">
        <v>3</v>
      </c>
    </row>
    <row r="4" spans="2:7" ht="20" thickBot="1" x14ac:dyDescent="0.3">
      <c r="B4" s="196" t="s">
        <v>250</v>
      </c>
      <c r="C4" s="197"/>
      <c r="D4" s="198"/>
      <c r="E4" s="97">
        <v>2</v>
      </c>
    </row>
    <row r="5" spans="2:7" ht="16" thickBot="1" x14ac:dyDescent="0.25"/>
    <row r="6" spans="2:7" ht="22" thickBot="1" x14ac:dyDescent="0.3">
      <c r="B6" s="171" t="s">
        <v>217</v>
      </c>
      <c r="C6" s="172"/>
      <c r="D6" s="172"/>
      <c r="E6" s="173"/>
    </row>
    <row r="7" spans="2:7" ht="16" x14ac:dyDescent="0.2">
      <c r="B7" s="98" t="s">
        <v>187</v>
      </c>
      <c r="C7" s="99" t="s">
        <v>218</v>
      </c>
      <c r="D7" s="25"/>
      <c r="E7" s="100"/>
    </row>
    <row r="8" spans="2:7" ht="16" x14ac:dyDescent="0.2">
      <c r="B8" s="98" t="s">
        <v>238</v>
      </c>
      <c r="C8" s="25" t="s">
        <v>219</v>
      </c>
      <c r="D8" s="99" t="s">
        <v>220</v>
      </c>
      <c r="E8" s="100"/>
    </row>
    <row r="9" spans="2:7" ht="16" x14ac:dyDescent="0.2">
      <c r="B9" s="98" t="s">
        <v>239</v>
      </c>
      <c r="C9" s="25"/>
      <c r="D9" s="101">
        <v>3</v>
      </c>
      <c r="E9" s="100"/>
    </row>
    <row r="10" spans="2:7" ht="16" x14ac:dyDescent="0.2">
      <c r="B10" s="98"/>
      <c r="C10" s="25"/>
      <c r="D10" s="102"/>
      <c r="E10" s="100"/>
    </row>
    <row r="11" spans="2:7" ht="20" x14ac:dyDescent="0.2">
      <c r="B11" s="174" t="s">
        <v>221</v>
      </c>
      <c r="C11" s="175"/>
      <c r="D11" s="175"/>
      <c r="E11" s="103" t="s">
        <v>193</v>
      </c>
      <c r="F11" s="104"/>
      <c r="G11" s="104"/>
    </row>
    <row r="12" spans="2:7" ht="16" x14ac:dyDescent="0.2">
      <c r="B12" s="105" t="s">
        <v>222</v>
      </c>
      <c r="C12" s="106"/>
      <c r="D12" s="106"/>
      <c r="E12" s="107">
        <v>3</v>
      </c>
    </row>
    <row r="13" spans="2:7" ht="16" x14ac:dyDescent="0.2">
      <c r="B13" s="108" t="s">
        <v>223</v>
      </c>
      <c r="C13" s="106"/>
      <c r="D13" s="106"/>
      <c r="E13" s="109">
        <v>3</v>
      </c>
    </row>
    <row r="14" spans="2:7" ht="16" x14ac:dyDescent="0.2">
      <c r="B14" s="110" t="s">
        <v>224</v>
      </c>
      <c r="C14" s="106"/>
      <c r="D14" s="106"/>
      <c r="E14" s="107">
        <v>3</v>
      </c>
    </row>
    <row r="15" spans="2:7" ht="16" x14ac:dyDescent="0.2">
      <c r="B15" s="111" t="s">
        <v>225</v>
      </c>
      <c r="C15" s="25"/>
      <c r="D15" s="25"/>
      <c r="E15" s="100">
        <v>3</v>
      </c>
    </row>
    <row r="16" spans="2:7" ht="16" x14ac:dyDescent="0.2">
      <c r="B16" s="111" t="s">
        <v>225</v>
      </c>
      <c r="C16" s="25"/>
      <c r="D16" s="25"/>
      <c r="E16" s="100">
        <v>3</v>
      </c>
    </row>
    <row r="17" spans="2:7" ht="16" x14ac:dyDescent="0.2">
      <c r="B17" s="111" t="s">
        <v>225</v>
      </c>
      <c r="C17" s="25"/>
      <c r="D17" s="25"/>
      <c r="E17" s="100">
        <v>3</v>
      </c>
    </row>
    <row r="18" spans="2:7" ht="20" thickBot="1" x14ac:dyDescent="0.3">
      <c r="B18" s="112" t="s">
        <v>226</v>
      </c>
      <c r="C18" s="113"/>
      <c r="D18" s="113"/>
      <c r="E18" s="114"/>
    </row>
    <row r="19" spans="2:7" ht="16" thickBot="1" x14ac:dyDescent="0.25">
      <c r="B19" s="115"/>
      <c r="C19" s="115"/>
    </row>
    <row r="20" spans="2:7" ht="22" thickBot="1" x14ac:dyDescent="0.3">
      <c r="B20" s="171" t="s">
        <v>250</v>
      </c>
      <c r="C20" s="172"/>
      <c r="D20" s="172"/>
      <c r="E20" s="173"/>
    </row>
    <row r="21" spans="2:7" ht="16" x14ac:dyDescent="0.2">
      <c r="B21" s="98" t="s">
        <v>187</v>
      </c>
      <c r="C21" s="99" t="s">
        <v>227</v>
      </c>
      <c r="D21" s="25"/>
      <c r="E21" s="100"/>
    </row>
    <row r="22" spans="2:7" ht="16" x14ac:dyDescent="0.2">
      <c r="B22" s="98" t="s">
        <v>238</v>
      </c>
      <c r="C22" s="25" t="s">
        <v>228</v>
      </c>
      <c r="D22" s="121" t="s">
        <v>229</v>
      </c>
      <c r="E22" s="100"/>
    </row>
    <row r="23" spans="2:7" ht="16" x14ac:dyDescent="0.2">
      <c r="B23" s="98" t="s">
        <v>239</v>
      </c>
      <c r="C23" s="25"/>
      <c r="D23" s="101">
        <v>2</v>
      </c>
      <c r="E23" s="100" t="s">
        <v>198</v>
      </c>
    </row>
    <row r="24" spans="2:7" ht="16" x14ac:dyDescent="0.2">
      <c r="B24" s="98"/>
      <c r="C24" s="25"/>
      <c r="D24" s="102"/>
      <c r="E24" s="100"/>
    </row>
    <row r="25" spans="2:7" ht="20" x14ac:dyDescent="0.2">
      <c r="B25" s="174" t="s">
        <v>221</v>
      </c>
      <c r="C25" s="175"/>
      <c r="D25" s="175"/>
      <c r="E25" s="103" t="s">
        <v>193</v>
      </c>
      <c r="F25" s="122"/>
      <c r="G25" s="122"/>
    </row>
    <row r="26" spans="2:7" ht="16" x14ac:dyDescent="0.2">
      <c r="B26" s="116" t="s">
        <v>81</v>
      </c>
      <c r="C26" s="25"/>
      <c r="E26" s="117">
        <v>4</v>
      </c>
    </row>
    <row r="27" spans="2:7" ht="16" x14ac:dyDescent="0.2">
      <c r="B27" s="116" t="s">
        <v>116</v>
      </c>
      <c r="C27" s="25"/>
      <c r="E27" s="117">
        <v>4</v>
      </c>
    </row>
    <row r="28" spans="2:7" ht="16" x14ac:dyDescent="0.2">
      <c r="B28" s="116" t="s">
        <v>117</v>
      </c>
      <c r="C28" s="25"/>
      <c r="E28" s="117">
        <v>4</v>
      </c>
    </row>
    <row r="29" spans="2:7" ht="16" x14ac:dyDescent="0.2">
      <c r="B29" s="116" t="s">
        <v>199</v>
      </c>
      <c r="C29" s="25"/>
      <c r="E29" s="117">
        <v>3</v>
      </c>
    </row>
    <row r="30" spans="2:7" ht="16" x14ac:dyDescent="0.2">
      <c r="B30" s="116" t="s">
        <v>200</v>
      </c>
      <c r="C30" s="25"/>
      <c r="E30" s="117">
        <v>3</v>
      </c>
    </row>
    <row r="31" spans="2:7" ht="16" x14ac:dyDescent="0.2">
      <c r="B31" s="118" t="s">
        <v>194</v>
      </c>
      <c r="C31" s="25"/>
      <c r="E31" s="117">
        <v>4</v>
      </c>
    </row>
    <row r="32" spans="2:7" ht="16" x14ac:dyDescent="0.2">
      <c r="B32" s="118" t="s">
        <v>195</v>
      </c>
      <c r="C32" s="25"/>
      <c r="E32" s="117">
        <v>4</v>
      </c>
    </row>
    <row r="33" spans="2:5" ht="16" x14ac:dyDescent="0.2">
      <c r="B33" s="118" t="s">
        <v>230</v>
      </c>
      <c r="C33" s="25"/>
      <c r="E33" s="117">
        <v>3</v>
      </c>
    </row>
    <row r="34" spans="2:5" ht="16" x14ac:dyDescent="0.2">
      <c r="B34" s="118" t="s">
        <v>231</v>
      </c>
      <c r="C34" s="25"/>
      <c r="E34" s="117">
        <v>3</v>
      </c>
    </row>
    <row r="35" spans="2:5" ht="16" x14ac:dyDescent="0.2">
      <c r="B35" s="116" t="s">
        <v>232</v>
      </c>
      <c r="C35" s="25"/>
      <c r="E35" s="117">
        <v>2</v>
      </c>
    </row>
    <row r="36" spans="2:5" ht="16" x14ac:dyDescent="0.2">
      <c r="B36" s="108" t="s">
        <v>233</v>
      </c>
      <c r="C36" s="106"/>
      <c r="D36" s="123"/>
      <c r="E36" s="124">
        <v>3</v>
      </c>
    </row>
    <row r="37" spans="2:5" ht="16" x14ac:dyDescent="0.2">
      <c r="B37" s="108" t="s">
        <v>234</v>
      </c>
      <c r="C37" s="106"/>
      <c r="D37" s="123"/>
      <c r="E37" s="124">
        <v>3</v>
      </c>
    </row>
    <row r="38" spans="2:5" ht="16" x14ac:dyDescent="0.2">
      <c r="B38" s="108" t="s">
        <v>251</v>
      </c>
      <c r="C38" s="106"/>
      <c r="D38" s="123"/>
      <c r="E38" s="124">
        <v>3</v>
      </c>
    </row>
    <row r="39" spans="2:5" ht="16" x14ac:dyDescent="0.2">
      <c r="B39" s="108" t="s">
        <v>235</v>
      </c>
      <c r="C39" s="106"/>
      <c r="D39" s="123"/>
      <c r="E39" s="124">
        <v>3</v>
      </c>
    </row>
    <row r="40" spans="2:5" ht="16" x14ac:dyDescent="0.2">
      <c r="B40" s="118" t="s">
        <v>236</v>
      </c>
      <c r="C40" s="25"/>
      <c r="E40" s="117">
        <v>4</v>
      </c>
    </row>
    <row r="41" spans="2:5" ht="16" x14ac:dyDescent="0.2">
      <c r="B41" s="108" t="s">
        <v>237</v>
      </c>
      <c r="C41" s="106"/>
      <c r="D41" s="123"/>
      <c r="E41" s="124">
        <v>3</v>
      </c>
    </row>
    <row r="42" spans="2:5" ht="17" thickBot="1" x14ac:dyDescent="0.25">
      <c r="B42" s="125"/>
      <c r="C42" s="113"/>
      <c r="D42" s="119"/>
      <c r="E42" s="120"/>
    </row>
  </sheetData>
  <mergeCells count="7">
    <mergeCell ref="B2:D2"/>
    <mergeCell ref="B3:D3"/>
    <mergeCell ref="B4:D4"/>
    <mergeCell ref="B6:E6"/>
    <mergeCell ref="B11:D11"/>
    <mergeCell ref="B20:E20"/>
    <mergeCell ref="B25:D25"/>
  </mergeCells>
  <hyperlinks>
    <hyperlink ref="D8" r:id="rId1" display="mailto:david.sanchez@pitt.edu" xr:uid="{16C2E8E7-6C29-3541-843E-57C602BA8EBD}"/>
    <hyperlink ref="C7" r:id="rId2" xr:uid="{BD3EEC61-2FF3-784C-8FD5-81FE1D8EE8FD}"/>
    <hyperlink ref="C21" r:id="rId3" xr:uid="{0A197F0E-8B62-1F4A-8C8B-379C8557DBE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20</vt:i4>
      </vt:variant>
    </vt:vector>
  </HeadingPairs>
  <TitlesOfParts>
    <vt:vector size="26" baseType="lpstr">
      <vt:lpstr>Instructions</vt:lpstr>
      <vt:lpstr>Nano Chem-BioE Schedule</vt:lpstr>
      <vt:lpstr>Nano Chem-BioE Checklist 1</vt:lpstr>
      <vt:lpstr>Nano Chem-BioE Checklist 2</vt:lpstr>
      <vt:lpstr>Nano Chem-BioE Minors</vt:lpstr>
      <vt:lpstr>Nano Chem-BioE Certificates</vt:lpstr>
      <vt:lpstr>All</vt:lpstr>
      <vt:lpstr>Course</vt:lpstr>
      <vt:lpstr>ECE_Grade</vt:lpstr>
      <vt:lpstr>ECE_Retake</vt:lpstr>
      <vt:lpstr>ENGR_Grade</vt:lpstr>
      <vt:lpstr>ENGR_Retake</vt:lpstr>
      <vt:lpstr>Fall</vt:lpstr>
      <vt:lpstr>GENSCI_Grade</vt:lpstr>
      <vt:lpstr>GENSCI_Retake</vt:lpstr>
      <vt:lpstr>Hum_Socsci_Grade</vt:lpstr>
      <vt:lpstr>HumSoc_Retake</vt:lpstr>
      <vt:lpstr>Math_Grade</vt:lpstr>
      <vt:lpstr>Math_Retake</vt:lpstr>
      <vt:lpstr>MEMS_Grade</vt:lpstr>
      <vt:lpstr>MEMS_Retake</vt:lpstr>
      <vt:lpstr>Nano_Snr_Grade</vt:lpstr>
      <vt:lpstr>NanoSr_Retake</vt:lpstr>
      <vt:lpstr>Spring</vt:lpstr>
      <vt:lpstr>Summer</vt:lpstr>
      <vt:lpstr>Transfer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2023-07-09T12:59:14Z</dcterms:created>
  <dcterms:modified xsi:type="dcterms:W3CDTF">2023-08-06T23:58:02Z</dcterms:modified>
</cp:coreProperties>
</file>